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631a93792051716/AAA Top-Voorbeelden/Kantoor/Verkoop/ondernemingsplan/Financieelplan 1/Liquiditeitsbegroting/"/>
    </mc:Choice>
  </mc:AlternateContent>
  <xr:revisionPtr revIDLastSave="0" documentId="8_{82361656-E601-407A-B4C4-854AB6722524}" xr6:coauthVersionLast="41" xr6:coauthVersionMax="41" xr10:uidLastSave="{00000000-0000-0000-0000-000000000000}"/>
  <bookViews>
    <workbookView xWindow="-108" yWindow="-108" windowWidth="23256" windowHeight="12576" xr2:uid="{0EF9DC9F-1EB0-4654-9640-5596495FDF90}"/>
  </bookViews>
  <sheets>
    <sheet name="Liquiditeitsbegroting" sheetId="1" r:id="rId1"/>
  </sheets>
  <definedNames>
    <definedName name="_xlnm.Print_Area" localSheetId="0">Liquiditeitsbegroting!#REF!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1" l="1"/>
  <c r="H36" i="1" s="1"/>
  <c r="J36" i="1" s="1"/>
  <c r="L36" i="1" s="1"/>
  <c r="N36" i="1" s="1"/>
  <c r="P36" i="1" s="1"/>
  <c r="R36" i="1" s="1"/>
  <c r="T36" i="1" s="1"/>
  <c r="V36" i="1" s="1"/>
  <c r="X36" i="1" s="1"/>
  <c r="Z36" i="1" s="1"/>
  <c r="AB21" i="1"/>
  <c r="AC21" i="1" s="1"/>
  <c r="AA21" i="1"/>
  <c r="Y21" i="1"/>
  <c r="W21" i="1"/>
  <c r="U21" i="1"/>
  <c r="S21" i="1"/>
  <c r="Q21" i="1"/>
  <c r="O21" i="1"/>
  <c r="M21" i="1"/>
  <c r="K21" i="1"/>
  <c r="I21" i="1"/>
  <c r="G21" i="1"/>
  <c r="E21" i="1"/>
  <c r="AB20" i="1"/>
  <c r="AC20" i="1" s="1"/>
  <c r="Y20" i="1"/>
  <c r="W20" i="1"/>
  <c r="U20" i="1"/>
  <c r="S20" i="1"/>
  <c r="Q20" i="1"/>
  <c r="O20" i="1"/>
  <c r="M20" i="1"/>
  <c r="K20" i="1"/>
  <c r="I20" i="1"/>
  <c r="G20" i="1"/>
  <c r="E20" i="1"/>
  <c r="AB19" i="1"/>
  <c r="AA19" i="1"/>
  <c r="Y19" i="1"/>
  <c r="W19" i="1"/>
  <c r="U19" i="1"/>
  <c r="S19" i="1"/>
  <c r="Q19" i="1"/>
  <c r="O19" i="1"/>
  <c r="M19" i="1"/>
  <c r="K19" i="1"/>
  <c r="I19" i="1"/>
  <c r="G19" i="1"/>
  <c r="E19" i="1"/>
  <c r="AB18" i="1"/>
  <c r="AA18" i="1"/>
  <c r="Y18" i="1"/>
  <c r="W18" i="1"/>
  <c r="U18" i="1"/>
  <c r="S18" i="1"/>
  <c r="Q18" i="1"/>
  <c r="O18" i="1"/>
  <c r="M18" i="1"/>
  <c r="K18" i="1"/>
  <c r="I18" i="1"/>
  <c r="G18" i="1"/>
  <c r="E18" i="1"/>
  <c r="AB17" i="1"/>
  <c r="AA17" i="1"/>
  <c r="Y17" i="1"/>
  <c r="W17" i="1"/>
  <c r="U17" i="1"/>
  <c r="S17" i="1"/>
  <c r="Q17" i="1"/>
  <c r="O17" i="1"/>
  <c r="M17" i="1"/>
  <c r="K17" i="1"/>
  <c r="I17" i="1"/>
  <c r="G17" i="1"/>
  <c r="E17" i="1"/>
  <c r="AB16" i="1"/>
  <c r="AA16" i="1"/>
  <c r="Y16" i="1"/>
  <c r="W16" i="1"/>
  <c r="U16" i="1"/>
  <c r="S16" i="1"/>
  <c r="Q16" i="1"/>
  <c r="O16" i="1"/>
  <c r="M16" i="1"/>
  <c r="K16" i="1"/>
  <c r="I16" i="1"/>
  <c r="G16" i="1"/>
  <c r="E16" i="1"/>
  <c r="AB15" i="1"/>
  <c r="AA15" i="1"/>
  <c r="Y15" i="1"/>
  <c r="W15" i="1"/>
  <c r="U15" i="1"/>
  <c r="S15" i="1"/>
  <c r="Q15" i="1"/>
  <c r="O15" i="1"/>
  <c r="M15" i="1"/>
  <c r="K15" i="1"/>
  <c r="I15" i="1"/>
  <c r="G15" i="1"/>
  <c r="E15" i="1"/>
  <c r="Z14" i="1"/>
  <c r="AA14" i="1" s="1"/>
  <c r="Y14" i="1"/>
  <c r="X14" i="1"/>
  <c r="X23" i="1" s="1"/>
  <c r="V14" i="1"/>
  <c r="W14" i="1" s="1"/>
  <c r="U14" i="1"/>
  <c r="T14" i="1"/>
  <c r="T23" i="1" s="1"/>
  <c r="R14" i="1"/>
  <c r="S14" i="1" s="1"/>
  <c r="Q14" i="1"/>
  <c r="P14" i="1"/>
  <c r="P23" i="1" s="1"/>
  <c r="O14" i="1"/>
  <c r="N14" i="1"/>
  <c r="N23" i="1" s="1"/>
  <c r="M14" i="1"/>
  <c r="L14" i="1"/>
  <c r="L23" i="1" s="1"/>
  <c r="K14" i="1"/>
  <c r="J14" i="1"/>
  <c r="J23" i="1" s="1"/>
  <c r="I14" i="1"/>
  <c r="H14" i="1"/>
  <c r="H23" i="1" s="1"/>
  <c r="G14" i="1"/>
  <c r="F14" i="1"/>
  <c r="F23" i="1" s="1"/>
  <c r="E14" i="1"/>
  <c r="D14" i="1"/>
  <c r="D23" i="1" s="1"/>
  <c r="AB13" i="1"/>
  <c r="AC13" i="1" s="1"/>
  <c r="AA13" i="1"/>
  <c r="Y13" i="1"/>
  <c r="W13" i="1"/>
  <c r="U13" i="1"/>
  <c r="S13" i="1"/>
  <c r="Q13" i="1"/>
  <c r="O13" i="1"/>
  <c r="M13" i="1"/>
  <c r="K13" i="1"/>
  <c r="I13" i="1"/>
  <c r="G13" i="1"/>
  <c r="E13" i="1"/>
  <c r="AB12" i="1"/>
  <c r="AA12" i="1"/>
  <c r="Y12" i="1"/>
  <c r="W12" i="1"/>
  <c r="U12" i="1"/>
  <c r="S12" i="1"/>
  <c r="Q12" i="1"/>
  <c r="O12" i="1"/>
  <c r="M12" i="1"/>
  <c r="K12" i="1"/>
  <c r="I12" i="1"/>
  <c r="G12" i="1"/>
  <c r="E12" i="1"/>
  <c r="AB11" i="1"/>
  <c r="AC11" i="1" s="1"/>
  <c r="AA11" i="1"/>
  <c r="Y11" i="1"/>
  <c r="W11" i="1"/>
  <c r="U11" i="1"/>
  <c r="S11" i="1"/>
  <c r="Q11" i="1"/>
  <c r="O11" i="1"/>
  <c r="M11" i="1"/>
  <c r="K11" i="1"/>
  <c r="I11" i="1"/>
  <c r="G11" i="1"/>
  <c r="E11" i="1"/>
  <c r="AB10" i="1"/>
  <c r="AA10" i="1"/>
  <c r="Y10" i="1"/>
  <c r="W10" i="1"/>
  <c r="U10" i="1"/>
  <c r="S10" i="1"/>
  <c r="Q10" i="1"/>
  <c r="O10" i="1"/>
  <c r="M10" i="1"/>
  <c r="K10" i="1"/>
  <c r="I10" i="1"/>
  <c r="G10" i="1"/>
  <c r="E10" i="1"/>
  <c r="AA7" i="1"/>
  <c r="Z7" i="1"/>
  <c r="X7" i="1"/>
  <c r="Y7" i="1" s="1"/>
  <c r="W7" i="1"/>
  <c r="V7" i="1"/>
  <c r="T7" i="1"/>
  <c r="U7" i="1" s="1"/>
  <c r="S7" i="1"/>
  <c r="R7" i="1"/>
  <c r="P7" i="1"/>
  <c r="Q7" i="1" s="1"/>
  <c r="O7" i="1"/>
  <c r="N7" i="1"/>
  <c r="L7" i="1"/>
  <c r="M7" i="1" s="1"/>
  <c r="K7" i="1"/>
  <c r="J7" i="1"/>
  <c r="J25" i="1" s="1"/>
  <c r="H7" i="1"/>
  <c r="I7" i="1" s="1"/>
  <c r="G7" i="1"/>
  <c r="F7" i="1"/>
  <c r="D7" i="1"/>
  <c r="E7" i="1" s="1"/>
  <c r="AB6" i="1"/>
  <c r="AA6" i="1"/>
  <c r="Y6" i="1"/>
  <c r="W6" i="1"/>
  <c r="U6" i="1"/>
  <c r="S6" i="1"/>
  <c r="Q6" i="1"/>
  <c r="O6" i="1"/>
  <c r="M6" i="1"/>
  <c r="K6" i="1"/>
  <c r="I6" i="1"/>
  <c r="G6" i="1"/>
  <c r="E6" i="1"/>
  <c r="AB5" i="1"/>
  <c r="AC19" i="1" s="1"/>
  <c r="AA5" i="1"/>
  <c r="Y5" i="1"/>
  <c r="W5" i="1"/>
  <c r="U5" i="1"/>
  <c r="S5" i="1"/>
  <c r="Q5" i="1"/>
  <c r="O5" i="1"/>
  <c r="M5" i="1"/>
  <c r="K5" i="1"/>
  <c r="I5" i="1"/>
  <c r="G5" i="1"/>
  <c r="E5" i="1"/>
  <c r="K23" i="1" l="1"/>
  <c r="J28" i="1"/>
  <c r="X28" i="1"/>
  <c r="Y23" i="1"/>
  <c r="F25" i="1"/>
  <c r="D28" i="1"/>
  <c r="D29" i="1" s="1"/>
  <c r="E23" i="1"/>
  <c r="H28" i="1"/>
  <c r="I23" i="1"/>
  <c r="L28" i="1"/>
  <c r="M23" i="1"/>
  <c r="P28" i="1"/>
  <c r="Q23" i="1"/>
  <c r="J33" i="1"/>
  <c r="K25" i="1"/>
  <c r="F28" i="1"/>
  <c r="G23" i="1"/>
  <c r="R25" i="1"/>
  <c r="N25" i="1"/>
  <c r="N28" i="1"/>
  <c r="O23" i="1"/>
  <c r="T28" i="1"/>
  <c r="U23" i="1"/>
  <c r="AB14" i="1"/>
  <c r="AC14" i="1" s="1"/>
  <c r="AC6" i="1"/>
  <c r="AC10" i="1"/>
  <c r="AC12" i="1"/>
  <c r="AC16" i="1"/>
  <c r="AC18" i="1"/>
  <c r="R23" i="1"/>
  <c r="V23" i="1"/>
  <c r="Z23" i="1"/>
  <c r="D25" i="1"/>
  <c r="H25" i="1"/>
  <c r="L25" i="1"/>
  <c r="P25" i="1"/>
  <c r="T25" i="1"/>
  <c r="X25" i="1"/>
  <c r="AB7" i="1"/>
  <c r="AC5" i="1"/>
  <c r="AC15" i="1"/>
  <c r="AC17" i="1"/>
  <c r="U25" i="1" l="1"/>
  <c r="T33" i="1"/>
  <c r="E25" i="1"/>
  <c r="D33" i="1"/>
  <c r="D34" i="1" s="1"/>
  <c r="R33" i="1"/>
  <c r="S25" i="1"/>
  <c r="F27" i="1"/>
  <c r="F29" i="1" s="1"/>
  <c r="D48" i="1"/>
  <c r="P33" i="1"/>
  <c r="Q25" i="1"/>
  <c r="AA23" i="1"/>
  <c r="Z28" i="1"/>
  <c r="AB23" i="1"/>
  <c r="AC23" i="1" s="1"/>
  <c r="AC7" i="1"/>
  <c r="M25" i="1"/>
  <c r="L33" i="1"/>
  <c r="V28" i="1"/>
  <c r="W23" i="1"/>
  <c r="Z25" i="1"/>
  <c r="V25" i="1"/>
  <c r="X33" i="1"/>
  <c r="Y25" i="1"/>
  <c r="H33" i="1"/>
  <c r="I25" i="1"/>
  <c r="S23" i="1"/>
  <c r="R28" i="1"/>
  <c r="N33" i="1"/>
  <c r="O25" i="1"/>
  <c r="F33" i="1"/>
  <c r="G25" i="1"/>
  <c r="Z33" i="1" l="1"/>
  <c r="AA25" i="1"/>
  <c r="F32" i="1"/>
  <c r="F34" i="1" s="1"/>
  <c r="D46" i="1"/>
  <c r="AB25" i="1"/>
  <c r="AC25" i="1" s="1"/>
  <c r="F48" i="1"/>
  <c r="H27" i="1"/>
  <c r="H29" i="1" s="1"/>
  <c r="V33" i="1"/>
  <c r="W25" i="1"/>
  <c r="H48" i="1" l="1"/>
  <c r="J27" i="1"/>
  <c r="J29" i="1" s="1"/>
  <c r="H32" i="1"/>
  <c r="H34" i="1" s="1"/>
  <c r="F46" i="1"/>
  <c r="H46" i="1" l="1"/>
  <c r="J32" i="1"/>
  <c r="J34" i="1" s="1"/>
  <c r="J48" i="1"/>
  <c r="L27" i="1"/>
  <c r="L29" i="1" s="1"/>
  <c r="N27" i="1" l="1"/>
  <c r="N29" i="1" s="1"/>
  <c r="L48" i="1"/>
  <c r="J46" i="1"/>
  <c r="L32" i="1"/>
  <c r="L34" i="1" s="1"/>
  <c r="N32" i="1" l="1"/>
  <c r="N34" i="1" s="1"/>
  <c r="L46" i="1"/>
  <c r="N48" i="1"/>
  <c r="P27" i="1"/>
  <c r="P29" i="1" s="1"/>
  <c r="P48" i="1" l="1"/>
  <c r="R27" i="1"/>
  <c r="R29" i="1" s="1"/>
  <c r="P32" i="1"/>
  <c r="P34" i="1" s="1"/>
  <c r="N46" i="1"/>
  <c r="P46" i="1" l="1"/>
  <c r="R32" i="1"/>
  <c r="R34" i="1" s="1"/>
  <c r="R48" i="1"/>
  <c r="T27" i="1"/>
  <c r="T29" i="1" s="1"/>
  <c r="V27" i="1" l="1"/>
  <c r="V29" i="1" s="1"/>
  <c r="T48" i="1"/>
  <c r="R46" i="1"/>
  <c r="T32" i="1"/>
  <c r="T34" i="1" s="1"/>
  <c r="V32" i="1" l="1"/>
  <c r="V34" i="1" s="1"/>
  <c r="T46" i="1"/>
  <c r="V48" i="1"/>
  <c r="X27" i="1"/>
  <c r="X29" i="1" s="1"/>
  <c r="X48" i="1" l="1"/>
  <c r="Z27" i="1"/>
  <c r="Z29" i="1" s="1"/>
  <c r="Z48" i="1" s="1"/>
  <c r="X32" i="1"/>
  <c r="X34" i="1" s="1"/>
  <c r="V46" i="1"/>
  <c r="X46" i="1" l="1"/>
  <c r="Z32" i="1"/>
  <c r="Z34" i="1" s="1"/>
  <c r="Z46" i="1" s="1"/>
</calcChain>
</file>

<file path=xl/sharedStrings.xml><?xml version="1.0" encoding="utf-8"?>
<sst xmlns="http://schemas.openxmlformats.org/spreadsheetml/2006/main" count="46" uniqueCount="45">
  <si>
    <t>Liquiditeitsprognose (jaar)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</si>
  <si>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</si>
  <si>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</si>
  <si>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</si>
  <si>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</si>
  <si>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</si>
  <si>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</si>
  <si>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</si>
  <si>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</si>
  <si>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</si>
  <si>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</si>
  <si>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</si>
  <si>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</si>
  <si>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totaal</t>
  </si>
  <si>
    <t>Omzet</t>
  </si>
  <si>
    <t>Inkoop</t>
  </si>
  <si>
    <t>Marge</t>
  </si>
  <si>
    <t>Uitgaven</t>
  </si>
  <si>
    <t>Netto salarissen</t>
  </si>
  <si>
    <t>Afdracht loonheffingen</t>
  </si>
  <si>
    <t>Huisvestingskosten</t>
  </si>
  <si>
    <t>Representatiekosten</t>
  </si>
  <si>
    <t>Kantinekosten</t>
  </si>
  <si>
    <t>Kantoorkosten</t>
  </si>
  <si>
    <t>Telefonie / internetkosten</t>
  </si>
  <si>
    <t>Admin- en acc.kosten</t>
  </si>
  <si>
    <t>Rente en bankkosten</t>
  </si>
  <si>
    <t>Investeringen</t>
  </si>
  <si>
    <t>Dividend uitkering</t>
  </si>
  <si>
    <t>Buitengewone lasten/ baten</t>
  </si>
  <si>
    <t>,</t>
  </si>
  <si>
    <t>totaal indirecte kosten</t>
  </si>
  <si>
    <t>Saldo inkomsten en uitgaven</t>
  </si>
  <si>
    <t>Bankrekening begin maand</t>
  </si>
  <si>
    <t>Bankrekening einde maand</t>
  </si>
  <si>
    <t>Eigen vermogen</t>
  </si>
  <si>
    <t>Ingehouden winsten</t>
  </si>
  <si>
    <t>Totaal Eigen vermogen</t>
  </si>
  <si>
    <t>Goodwill einde maand</t>
  </si>
  <si>
    <t>Lang vreemd vermogen einde maand</t>
  </si>
  <si>
    <t>Kort vreemd vermogen einde maand</t>
  </si>
  <si>
    <t>Debiteurenstand einde maand</t>
  </si>
  <si>
    <t>Crediteurenstand einde maand</t>
  </si>
  <si>
    <r>
      <t xml:space="preserve">Solvabiliteit (minimaal </t>
    </r>
    <r>
      <rPr>
        <b/>
        <sz val="9"/>
        <color rgb="FFFF0000"/>
        <rFont val="Arial"/>
        <family val="2"/>
      </rPr>
      <t>40%</t>
    </r>
    <r>
      <rPr>
        <b/>
        <sz val="9"/>
        <color theme="3"/>
        <rFont val="Arial"/>
        <family val="2"/>
      </rPr>
      <t>)</t>
    </r>
  </si>
  <si>
    <r>
      <t>Liquiditeit: current ratio (minimaal</t>
    </r>
    <r>
      <rPr>
        <b/>
        <sz val="9"/>
        <color rgb="FFFF0000"/>
        <rFont val="Arial"/>
        <family val="2"/>
      </rPr>
      <t xml:space="preserve"> 2</t>
    </r>
    <r>
      <rPr>
        <b/>
        <sz val="9"/>
        <color theme="3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</si>
</sst>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3]mmm/yy;@"/>
    <numFmt numFmtId="165" formatCode="#,##0_ ;[Red]\-#,##0\ "/>
    <numFmt numFmtId="166" formatCode="#,##0.0_ ;[Red]\-#,##0.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theme="3"/>
      <name val="Arial"/>
      <family val="2"/>
    </font>
    <font>
      <b/>
      <sz val="9"/>
      <color rgb="FFFF0000"/>
      <name val="Arial"/>
      <family val="2"/>
    </font>
    <font>
      <sz val="11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CF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69">
    <xf numFmtId="0" fontId="0" fillId="0" borderId="0" xfId="0"/>
    <xf numFmtId="0" fontId="0" fillId="2" borderId="0" xfId="0" applyFill="1"/>
    <xf numFmtId="3" fontId="4" fillId="2" borderId="0" xfId="2" applyNumberFormat="1" applyFont="1" applyFill="1"/>
    <xf numFmtId="0" fontId="3" fillId="2" borderId="0" xfId="2" applyFill="1"/>
    <xf numFmtId="164" fontId="5" fillId="2" borderId="0" xfId="2" quotePrefix="1" applyNumberFormat="1" applyFont="1" applyFill="1"/>
    <xf numFmtId="3" fontId="5" fillId="2" borderId="1" xfId="2" applyNumberFormat="1" applyFont="1" applyFill="1" applyBorder="1"/>
    <xf numFmtId="3" fontId="5" fillId="2" borderId="2" xfId="2" applyNumberFormat="1" applyFont="1" applyFill="1" applyBorder="1"/>
    <xf numFmtId="3" fontId="5" fillId="2" borderId="0" xfId="2" applyNumberFormat="1" applyFont="1" applyFill="1"/>
    <xf numFmtId="10" fontId="6" fillId="2" borderId="0" xfId="2" applyNumberFormat="1" applyFont="1" applyFill="1"/>
    <xf numFmtId="3" fontId="5" fillId="2" borderId="3" xfId="2" applyNumberFormat="1" applyFont="1" applyFill="1" applyBorder="1"/>
    <xf numFmtId="3" fontId="5" fillId="2" borderId="4" xfId="2" applyNumberFormat="1" applyFont="1" applyFill="1" applyBorder="1"/>
    <xf numFmtId="3" fontId="7" fillId="2" borderId="0" xfId="2" applyNumberFormat="1" applyFont="1" applyFill="1"/>
    <xf numFmtId="3" fontId="7" fillId="3" borderId="5" xfId="2" applyNumberFormat="1" applyFont="1" applyFill="1" applyBorder="1" applyAlignment="1">
      <alignment horizontal="center"/>
    </xf>
    <xf numFmtId="10" fontId="8" fillId="2" borderId="0" xfId="2" applyNumberFormat="1" applyFont="1" applyFill="1" applyAlignment="1">
      <alignment horizontal="center"/>
    </xf>
    <xf numFmtId="3" fontId="7" fillId="3" borderId="5" xfId="2" applyNumberFormat="1" applyFont="1" applyFill="1" applyBorder="1"/>
    <xf numFmtId="10" fontId="8" fillId="2" borderId="4" xfId="2" applyNumberFormat="1" applyFont="1" applyFill="1" applyBorder="1" applyAlignment="1">
      <alignment horizontal="center"/>
    </xf>
    <xf numFmtId="3" fontId="3" fillId="2" borderId="0" xfId="2" applyNumberFormat="1" applyFill="1"/>
    <xf numFmtId="3" fontId="5" fillId="3" borderId="5" xfId="2" applyNumberFormat="1" applyFont="1" applyFill="1" applyBorder="1" applyAlignment="1">
      <alignment horizontal="center"/>
    </xf>
    <xf numFmtId="10" fontId="6" fillId="2" borderId="0" xfId="2" applyNumberFormat="1" applyFont="1" applyFill="1" applyAlignment="1">
      <alignment horizontal="center"/>
    </xf>
    <xf numFmtId="3" fontId="5" fillId="3" borderId="5" xfId="2" applyNumberFormat="1" applyFont="1" applyFill="1" applyBorder="1"/>
    <xf numFmtId="10" fontId="6" fillId="2" borderId="4" xfId="2" applyNumberFormat="1" applyFont="1" applyFill="1" applyBorder="1" applyAlignment="1">
      <alignment horizontal="center"/>
    </xf>
    <xf numFmtId="0" fontId="2" fillId="2" borderId="0" xfId="0" applyFont="1" applyFill="1"/>
    <xf numFmtId="10" fontId="8" fillId="2" borderId="0" xfId="2" applyNumberFormat="1" applyFont="1" applyFill="1"/>
    <xf numFmtId="3" fontId="7" fillId="2" borderId="3" xfId="2" applyNumberFormat="1" applyFont="1" applyFill="1" applyBorder="1"/>
    <xf numFmtId="10" fontId="8" fillId="2" borderId="4" xfId="2" applyNumberFormat="1" applyFont="1" applyFill="1" applyBorder="1"/>
    <xf numFmtId="3" fontId="5" fillId="2" borderId="0" xfId="2" applyNumberFormat="1" applyFont="1" applyFill="1" applyAlignment="1">
      <alignment horizontal="right"/>
    </xf>
    <xf numFmtId="165" fontId="9" fillId="2" borderId="0" xfId="2" applyNumberFormat="1" applyFont="1" applyFill="1"/>
    <xf numFmtId="10" fontId="10" fillId="2" borderId="0" xfId="2" applyNumberFormat="1" applyFont="1" applyFill="1"/>
    <xf numFmtId="165" fontId="9" fillId="2" borderId="6" xfId="2" applyNumberFormat="1" applyFont="1" applyFill="1" applyBorder="1"/>
    <xf numFmtId="10" fontId="10" fillId="2" borderId="7" xfId="2" applyNumberFormat="1" applyFont="1" applyFill="1" applyBorder="1"/>
    <xf numFmtId="165" fontId="9" fillId="2" borderId="1" xfId="2" applyNumberFormat="1" applyFont="1" applyFill="1" applyBorder="1"/>
    <xf numFmtId="165" fontId="9" fillId="2" borderId="8" xfId="2" applyNumberFormat="1" applyFont="1" applyFill="1" applyBorder="1"/>
    <xf numFmtId="0" fontId="0" fillId="2" borderId="8" xfId="0" applyFill="1" applyBorder="1"/>
    <xf numFmtId="165" fontId="9" fillId="2" borderId="2" xfId="2" applyNumberFormat="1" applyFont="1" applyFill="1" applyBorder="1"/>
    <xf numFmtId="3" fontId="0" fillId="2" borderId="0" xfId="0" applyNumberFormat="1" applyFill="1"/>
    <xf numFmtId="165" fontId="9" fillId="2" borderId="4" xfId="2" applyNumberFormat="1" applyFont="1" applyFill="1" applyBorder="1"/>
    <xf numFmtId="165" fontId="9" fillId="2" borderId="9" xfId="2" applyNumberFormat="1" applyFont="1" applyFill="1" applyBorder="1"/>
    <xf numFmtId="0" fontId="0" fillId="2" borderId="9" xfId="0" applyFill="1" applyBorder="1"/>
    <xf numFmtId="165" fontId="9" fillId="2" borderId="7" xfId="2" applyNumberFormat="1" applyFont="1" applyFill="1" applyBorder="1"/>
    <xf numFmtId="0" fontId="11" fillId="2" borderId="8" xfId="0" applyFont="1" applyFill="1" applyBorder="1"/>
    <xf numFmtId="165" fontId="11" fillId="2" borderId="0" xfId="0" applyNumberFormat="1" applyFont="1" applyFill="1"/>
    <xf numFmtId="0" fontId="11" fillId="2" borderId="0" xfId="0" applyFont="1" applyFill="1"/>
    <xf numFmtId="165" fontId="11" fillId="2" borderId="4" xfId="0" applyNumberFormat="1" applyFont="1" applyFill="1" applyBorder="1"/>
    <xf numFmtId="165" fontId="12" fillId="2" borderId="9" xfId="0" applyNumberFormat="1" applyFont="1" applyFill="1" applyBorder="1"/>
    <xf numFmtId="0" fontId="11" fillId="2" borderId="9" xfId="0" applyFont="1" applyFill="1" applyBorder="1"/>
    <xf numFmtId="165" fontId="12" fillId="2" borderId="7" xfId="0" applyNumberFormat="1" applyFont="1" applyFill="1" applyBorder="1"/>
    <xf numFmtId="3" fontId="7" fillId="2" borderId="8" xfId="2" applyNumberFormat="1" applyFont="1" applyFill="1" applyBorder="1"/>
    <xf numFmtId="3" fontId="7" fillId="2" borderId="2" xfId="2" applyNumberFormat="1" applyFont="1" applyFill="1" applyBorder="1"/>
    <xf numFmtId="0" fontId="0" fillId="2" borderId="3" xfId="0" applyFill="1" applyBorder="1"/>
    <xf numFmtId="0" fontId="0" fillId="2" borderId="4" xfId="0" applyFill="1" applyBorder="1"/>
    <xf numFmtId="165" fontId="9" fillId="2" borderId="3" xfId="2" applyNumberFormat="1" applyFont="1" applyFill="1" applyBorder="1"/>
    <xf numFmtId="3" fontId="7" fillId="2" borderId="4" xfId="2" applyNumberFormat="1" applyFont="1" applyFill="1" applyBorder="1"/>
    <xf numFmtId="9" fontId="12" fillId="2" borderId="0" xfId="1" applyFont="1" applyFill="1"/>
    <xf numFmtId="9" fontId="12" fillId="2" borderId="4" xfId="1" applyFont="1" applyFill="1" applyBorder="1"/>
    <xf numFmtId="3" fontId="7" fillId="2" borderId="9" xfId="2" applyNumberFormat="1" applyFont="1" applyFill="1" applyBorder="1"/>
    <xf numFmtId="3" fontId="7" fillId="2" borderId="7" xfId="2" applyNumberFormat="1" applyFont="1" applyFill="1" applyBorder="1"/>
    <xf numFmtId="165" fontId="13" fillId="2" borderId="10" xfId="2" applyNumberFormat="1" applyFont="1" applyFill="1" applyBorder="1"/>
    <xf numFmtId="0" fontId="15" fillId="2" borderId="11" xfId="0" applyFont="1" applyFill="1" applyBorder="1"/>
    <xf numFmtId="9" fontId="13" fillId="2" borderId="11" xfId="1" applyFont="1" applyFill="1" applyBorder="1"/>
    <xf numFmtId="9" fontId="13" fillId="2" borderId="12" xfId="1" applyFont="1" applyFill="1" applyBorder="1"/>
    <xf numFmtId="0" fontId="15" fillId="2" borderId="13" xfId="0" applyFont="1" applyFill="1" applyBorder="1"/>
    <xf numFmtId="0" fontId="15" fillId="2" borderId="0" xfId="0" applyFont="1" applyFill="1"/>
    <xf numFmtId="0" fontId="15" fillId="2" borderId="14" xfId="0" applyFont="1" applyFill="1" applyBorder="1"/>
    <xf numFmtId="165" fontId="13" fillId="2" borderId="13" xfId="2" applyNumberFormat="1" applyFont="1" applyFill="1" applyBorder="1"/>
    <xf numFmtId="166" fontId="13" fillId="2" borderId="0" xfId="0" applyNumberFormat="1" applyFont="1" applyFill="1"/>
    <xf numFmtId="166" fontId="13" fillId="2" borderId="14" xfId="0" applyNumberFormat="1" applyFont="1" applyFill="1" applyBorder="1"/>
    <xf numFmtId="0" fontId="15" fillId="2" borderId="15" xfId="0" applyFont="1" applyFill="1" applyBorder="1"/>
    <xf numFmtId="0" fontId="15" fillId="2" borderId="16" xfId="0" applyFont="1" applyFill="1" applyBorder="1"/>
    <xf numFmtId="0" fontId="15" fillId="2" borderId="17" xfId="0" applyFont="1" applyFill="1" applyBorder="1"/>
  </cellXfs>
  <cellStyles count="3">
    <cellStyle name="Procent" xfId="1" builtinId="5"/>
    <cellStyle name="Standaard" xfId="0" builtinId="0"/>
    <cellStyle name="Standaard 2" xfId="2" xr:uid="{96BFE5A5-89C8-4A97-B902-F0C97084C8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BC13C-0DA9-4EAA-B7DE-BD2C1F9F8571}">
  <sheetPr>
    <pageSetUpPr fitToPage="1"/>
  </sheetPr>
  <dimension ref="A1:AF49"/>
  <sheetViews>
    <sheetView tabSelected="1" view="pageLayout" zoomScaleNormal="100" workbookViewId="0">
      <selection activeCell="A43" sqref="A43"/>
    </sheetView>
  </sheetViews>
  <sheetFormatPr defaultColWidth="9.109375" defaultRowHeight="14.4" x14ac:dyDescent="0.3"/>
  <cols>
    <col min="1" max="1" width="11.88671875" style="1" customWidth="1"/>
    <col min="2" max="3" width="9.109375" style="1"/>
    <col min="4" max="4" width="6.6640625" style="1" customWidth="1"/>
    <col min="5" max="5" width="6.44140625" style="1" bestFit="1" customWidth="1"/>
    <col min="6" max="6" width="6.109375" style="1" bestFit="1" customWidth="1"/>
    <col min="7" max="7" width="6.44140625" style="1" bestFit="1" customWidth="1"/>
    <col min="8" max="8" width="6.109375" style="1" bestFit="1" customWidth="1"/>
    <col min="9" max="9" width="6.44140625" style="1" bestFit="1" customWidth="1"/>
    <col min="10" max="10" width="6.109375" style="1" bestFit="1" customWidth="1"/>
    <col min="11" max="11" width="6.44140625" style="1" bestFit="1" customWidth="1"/>
    <col min="12" max="12" width="6.109375" style="1" bestFit="1" customWidth="1"/>
    <col min="13" max="13" width="6.44140625" style="1" bestFit="1" customWidth="1"/>
    <col min="14" max="14" width="6.109375" style="1" bestFit="1" customWidth="1"/>
    <col min="15" max="15" width="6.44140625" style="1" bestFit="1" customWidth="1"/>
    <col min="16" max="16" width="6.109375" style="1" bestFit="1" customWidth="1"/>
    <col min="17" max="17" width="6.44140625" style="1" bestFit="1" customWidth="1"/>
    <col min="18" max="18" width="7" style="1" bestFit="1" customWidth="1"/>
    <col min="19" max="19" width="6.44140625" style="1" bestFit="1" customWidth="1"/>
    <col min="20" max="20" width="7" style="1" bestFit="1" customWidth="1"/>
    <col min="21" max="21" width="6.44140625" style="1" bestFit="1" customWidth="1"/>
    <col min="22" max="22" width="7" style="1" bestFit="1" customWidth="1"/>
    <col min="23" max="23" width="6.44140625" style="1" bestFit="1" customWidth="1"/>
    <col min="24" max="24" width="7" style="1" bestFit="1" customWidth="1"/>
    <col min="25" max="25" width="6.44140625" style="1" bestFit="1" customWidth="1"/>
    <col min="26" max="26" width="7" style="1" bestFit="1" customWidth="1"/>
    <col min="27" max="27" width="6.44140625" style="1" bestFit="1" customWidth="1"/>
    <col min="28" max="28" width="6.109375" style="1" bestFit="1" customWidth="1"/>
    <col min="29" max="29" width="7.21875" style="1" bestFit="1" customWidth="1"/>
    <col min="30" max="16384" width="9.109375" style="1"/>
  </cols>
  <sheetData>
    <row r="1" spans="1:30" x14ac:dyDescent="0.3"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0" ht="4.5" customHeight="1" x14ac:dyDescent="0.3"/>
    <row r="3" spans="1:30" x14ac:dyDescent="0.3">
      <c r="A3" s="2" t="s">
        <v>0</v>
      </c>
      <c r="D3" s="4" t="s">
        <v>1</v>
      </c>
      <c r="E3" s="4"/>
      <c r="F3" s="4" t="s">
        <v>2</v>
      </c>
      <c r="G3" s="4"/>
      <c r="H3" s="4" t="s">
        <v>3</v>
      </c>
      <c r="I3" s="4"/>
      <c r="J3" s="4" t="s">
        <v>4</v>
      </c>
      <c r="K3" s="4"/>
      <c r="L3" s="4" t="s">
        <v>5</v>
      </c>
      <c r="M3" s="4"/>
      <c r="N3" s="4" t="s">
        <v>6</v>
      </c>
      <c r="O3" s="4"/>
      <c r="P3" s="4" t="s">
        <v>7</v>
      </c>
      <c r="Q3" s="4"/>
      <c r="R3" s="4" t="s">
        <v>8</v>
      </c>
      <c r="S3" s="4"/>
      <c r="T3" s="4" t="s">
        <v>9</v>
      </c>
      <c r="U3" s="4"/>
      <c r="V3" s="4" t="s">
        <v>10</v>
      </c>
      <c r="W3" s="4"/>
      <c r="X3" s="4" t="s">
        <v>11</v>
      </c>
      <c r="Y3" s="4"/>
      <c r="Z3" s="4" t="s">
        <v>12</v>
      </c>
      <c r="AA3" s="4"/>
      <c r="AB3" s="5" t="s">
        <v>13</v>
      </c>
      <c r="AC3" s="6"/>
      <c r="AD3" s="2"/>
    </row>
    <row r="4" spans="1:30" x14ac:dyDescent="0.3">
      <c r="A4" s="7"/>
      <c r="B4" s="7"/>
      <c r="C4" s="7"/>
      <c r="D4" s="7"/>
      <c r="E4" s="8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9"/>
      <c r="AC4" s="10"/>
      <c r="AD4" s="2"/>
    </row>
    <row r="5" spans="1:30" x14ac:dyDescent="0.3">
      <c r="A5" s="11" t="s">
        <v>14</v>
      </c>
      <c r="B5" s="7"/>
      <c r="C5" s="7"/>
      <c r="D5" s="12">
        <v>10000</v>
      </c>
      <c r="E5" s="13">
        <f>D5/$D$5</f>
        <v>1</v>
      </c>
      <c r="F5" s="12">
        <v>10000</v>
      </c>
      <c r="G5" s="13">
        <f>F5/$F$5</f>
        <v>1</v>
      </c>
      <c r="H5" s="12">
        <v>10000</v>
      </c>
      <c r="I5" s="13">
        <f>H5/$H$5</f>
        <v>1</v>
      </c>
      <c r="J5" s="12">
        <v>10000</v>
      </c>
      <c r="K5" s="13">
        <f>J5/$J$5</f>
        <v>1</v>
      </c>
      <c r="L5" s="12">
        <v>10000</v>
      </c>
      <c r="M5" s="13">
        <f>L5/$L$5</f>
        <v>1</v>
      </c>
      <c r="N5" s="12">
        <v>10000</v>
      </c>
      <c r="O5" s="13">
        <f>N5/$N$5</f>
        <v>1</v>
      </c>
      <c r="P5" s="12">
        <v>10000</v>
      </c>
      <c r="Q5" s="13">
        <f>P5/$P$5</f>
        <v>1</v>
      </c>
      <c r="R5" s="12">
        <v>10000</v>
      </c>
      <c r="S5" s="13">
        <f>R5/$R$5</f>
        <v>1</v>
      </c>
      <c r="T5" s="12">
        <v>10000</v>
      </c>
      <c r="U5" s="13">
        <f>T5/$T$5</f>
        <v>1</v>
      </c>
      <c r="V5" s="12">
        <v>10000</v>
      </c>
      <c r="W5" s="13">
        <f>V5/$V$5</f>
        <v>1</v>
      </c>
      <c r="X5" s="12">
        <v>10000</v>
      </c>
      <c r="Y5" s="13">
        <f>X5/$X$5</f>
        <v>1</v>
      </c>
      <c r="Z5" s="12">
        <v>10000</v>
      </c>
      <c r="AA5" s="13">
        <f>Z5/$Z$5</f>
        <v>1</v>
      </c>
      <c r="AB5" s="14">
        <f t="shared" ref="AB5:AB7" si="0">D5+F5+H5+J5+L5+N5+P5+R5+T5+V5+X5+Z5</f>
        <v>120000</v>
      </c>
      <c r="AC5" s="15">
        <f>AB5/$H$5</f>
        <v>12</v>
      </c>
      <c r="AD5" s="16"/>
    </row>
    <row r="6" spans="1:30" x14ac:dyDescent="0.3">
      <c r="A6" s="11" t="s">
        <v>15</v>
      </c>
      <c r="B6" s="7"/>
      <c r="C6" s="7"/>
      <c r="D6" s="12">
        <v>2000</v>
      </c>
      <c r="E6" s="13">
        <f>D6/D5</f>
        <v>0.2</v>
      </c>
      <c r="F6" s="12">
        <v>2000</v>
      </c>
      <c r="G6" s="13">
        <f>F6/F5</f>
        <v>0.2</v>
      </c>
      <c r="H6" s="12">
        <v>2000</v>
      </c>
      <c r="I6" s="13">
        <f>H6/H5</f>
        <v>0.2</v>
      </c>
      <c r="J6" s="12">
        <v>2000</v>
      </c>
      <c r="K6" s="13">
        <f>J6/J5</f>
        <v>0.2</v>
      </c>
      <c r="L6" s="12">
        <v>2000</v>
      </c>
      <c r="M6" s="13">
        <f>L6/L5</f>
        <v>0.2</v>
      </c>
      <c r="N6" s="12">
        <v>2000</v>
      </c>
      <c r="O6" s="13">
        <f>N6/N5</f>
        <v>0.2</v>
      </c>
      <c r="P6" s="12">
        <v>2000</v>
      </c>
      <c r="Q6" s="13">
        <f>P6/P5</f>
        <v>0.2</v>
      </c>
      <c r="R6" s="12">
        <v>2000</v>
      </c>
      <c r="S6" s="13">
        <f>R6/R5</f>
        <v>0.2</v>
      </c>
      <c r="T6" s="12">
        <v>2000</v>
      </c>
      <c r="U6" s="13">
        <f>T6/T5</f>
        <v>0.2</v>
      </c>
      <c r="V6" s="12">
        <v>2000</v>
      </c>
      <c r="W6" s="13">
        <f>V6/V5</f>
        <v>0.2</v>
      </c>
      <c r="X6" s="12">
        <v>2000</v>
      </c>
      <c r="Y6" s="13">
        <f>X6/X5</f>
        <v>0.2</v>
      </c>
      <c r="Z6" s="12">
        <v>2000</v>
      </c>
      <c r="AA6" s="13">
        <f>Z6/Z5</f>
        <v>0.2</v>
      </c>
      <c r="AB6" s="14">
        <f t="shared" si="0"/>
        <v>24000</v>
      </c>
      <c r="AC6" s="15">
        <f>AB6/AB5</f>
        <v>0.2</v>
      </c>
      <c r="AD6" s="16"/>
    </row>
    <row r="7" spans="1:30" s="21" customFormat="1" x14ac:dyDescent="0.3">
      <c r="A7" s="7" t="s">
        <v>16</v>
      </c>
      <c r="B7" s="7"/>
      <c r="C7" s="7"/>
      <c r="D7" s="17">
        <f>D5-D6</f>
        <v>8000</v>
      </c>
      <c r="E7" s="18">
        <f>D7/D5</f>
        <v>0.8</v>
      </c>
      <c r="F7" s="17">
        <f>F5-F6</f>
        <v>8000</v>
      </c>
      <c r="G7" s="18">
        <f>F7/F5</f>
        <v>0.8</v>
      </c>
      <c r="H7" s="17">
        <f>H5-H6</f>
        <v>8000</v>
      </c>
      <c r="I7" s="18">
        <f>H7/H5</f>
        <v>0.8</v>
      </c>
      <c r="J7" s="17">
        <f>J5-J6</f>
        <v>8000</v>
      </c>
      <c r="K7" s="18">
        <f>J7/J5</f>
        <v>0.8</v>
      </c>
      <c r="L7" s="17">
        <f>L5-L6</f>
        <v>8000</v>
      </c>
      <c r="M7" s="18">
        <f>L7/L5</f>
        <v>0.8</v>
      </c>
      <c r="N7" s="17">
        <f>N5-N6</f>
        <v>8000</v>
      </c>
      <c r="O7" s="18">
        <f>N7/N5</f>
        <v>0.8</v>
      </c>
      <c r="P7" s="17">
        <f>P5-P6</f>
        <v>8000</v>
      </c>
      <c r="Q7" s="18">
        <f>P7/P5</f>
        <v>0.8</v>
      </c>
      <c r="R7" s="17">
        <f>R5-R6</f>
        <v>8000</v>
      </c>
      <c r="S7" s="18">
        <f>R7/R5</f>
        <v>0.8</v>
      </c>
      <c r="T7" s="17">
        <f>T5-T6</f>
        <v>8000</v>
      </c>
      <c r="U7" s="18">
        <f>T7/T5</f>
        <v>0.8</v>
      </c>
      <c r="V7" s="17">
        <f>V5-V6</f>
        <v>8000</v>
      </c>
      <c r="W7" s="18">
        <f>V7/V5</f>
        <v>0.8</v>
      </c>
      <c r="X7" s="17">
        <f>X5-X6</f>
        <v>8000</v>
      </c>
      <c r="Y7" s="18">
        <f>X7/X5</f>
        <v>0.8</v>
      </c>
      <c r="Z7" s="17">
        <f>Z5-Z6</f>
        <v>8000</v>
      </c>
      <c r="AA7" s="18">
        <f>Z7/Z5</f>
        <v>0.8</v>
      </c>
      <c r="AB7" s="19">
        <f t="shared" si="0"/>
        <v>96000</v>
      </c>
      <c r="AC7" s="20">
        <f>AB7/AB5</f>
        <v>0.8</v>
      </c>
      <c r="AD7" s="2"/>
    </row>
    <row r="8" spans="1:30" x14ac:dyDescent="0.3">
      <c r="A8" s="11"/>
      <c r="B8" s="11"/>
      <c r="C8" s="11"/>
      <c r="D8" s="11"/>
      <c r="E8" s="22"/>
      <c r="F8" s="11"/>
      <c r="G8" s="22"/>
      <c r="H8" s="11"/>
      <c r="I8" s="22"/>
      <c r="J8" s="11"/>
      <c r="K8" s="22"/>
      <c r="L8" s="11"/>
      <c r="M8" s="22"/>
      <c r="N8" s="11"/>
      <c r="O8" s="22"/>
      <c r="P8" s="11"/>
      <c r="Q8" s="22"/>
      <c r="R8" s="11"/>
      <c r="S8" s="22"/>
      <c r="T8" s="11"/>
      <c r="U8" s="22"/>
      <c r="V8" s="11"/>
      <c r="W8" s="22"/>
      <c r="X8" s="11"/>
      <c r="Y8" s="22"/>
      <c r="Z8" s="11"/>
      <c r="AA8" s="22"/>
      <c r="AB8" s="23"/>
      <c r="AC8" s="24"/>
    </row>
    <row r="9" spans="1:30" x14ac:dyDescent="0.3">
      <c r="A9" s="2" t="s">
        <v>17</v>
      </c>
      <c r="B9" s="2"/>
      <c r="C9" s="2"/>
      <c r="D9" s="11"/>
      <c r="E9" s="22"/>
      <c r="F9" s="11"/>
      <c r="G9" s="22"/>
      <c r="H9" s="11"/>
      <c r="I9" s="22"/>
      <c r="J9" s="11"/>
      <c r="K9" s="22"/>
      <c r="L9" s="11"/>
      <c r="M9" s="22"/>
      <c r="N9" s="11"/>
      <c r="O9" s="22"/>
      <c r="P9" s="11"/>
      <c r="Q9" s="22"/>
      <c r="R9" s="11"/>
      <c r="S9" s="22"/>
      <c r="T9" s="11"/>
      <c r="U9" s="22"/>
      <c r="V9" s="11"/>
      <c r="W9" s="22"/>
      <c r="X9" s="11"/>
      <c r="Y9" s="22"/>
      <c r="Z9" s="11"/>
      <c r="AA9" s="22"/>
      <c r="AB9" s="23"/>
      <c r="AC9" s="24"/>
    </row>
    <row r="10" spans="1:30" x14ac:dyDescent="0.3">
      <c r="A10" s="11" t="s">
        <v>18</v>
      </c>
      <c r="B10" s="11"/>
      <c r="C10" s="11"/>
      <c r="D10" s="14">
        <v>2000</v>
      </c>
      <c r="E10" s="22">
        <f t="shared" ref="E10:E21" si="1">D10/$D$5</f>
        <v>0.2</v>
      </c>
      <c r="F10" s="14">
        <v>2000</v>
      </c>
      <c r="G10" s="22">
        <f t="shared" ref="G10:G21" si="2">F10/$F$5</f>
        <v>0.2</v>
      </c>
      <c r="H10" s="14">
        <v>2000</v>
      </c>
      <c r="I10" s="22">
        <f t="shared" ref="I10:I21" si="3">H10/$H$5</f>
        <v>0.2</v>
      </c>
      <c r="J10" s="14">
        <v>2000</v>
      </c>
      <c r="K10" s="22">
        <f t="shared" ref="K10:K21" si="4">J10/$J$5</f>
        <v>0.2</v>
      </c>
      <c r="L10" s="14">
        <v>2000</v>
      </c>
      <c r="M10" s="22">
        <f t="shared" ref="M10:M21" si="5">L10/$L$5</f>
        <v>0.2</v>
      </c>
      <c r="N10" s="14">
        <v>2000</v>
      </c>
      <c r="O10" s="22">
        <f t="shared" ref="O10:O21" si="6">N10/$N$5</f>
        <v>0.2</v>
      </c>
      <c r="P10" s="14">
        <v>2000</v>
      </c>
      <c r="Q10" s="22">
        <f t="shared" ref="Q10:Q21" si="7">P10/$P$5</f>
        <v>0.2</v>
      </c>
      <c r="R10" s="14">
        <v>2000</v>
      </c>
      <c r="S10" s="22">
        <f t="shared" ref="S10:S21" si="8">R10/$R$5</f>
        <v>0.2</v>
      </c>
      <c r="T10" s="14">
        <v>2000</v>
      </c>
      <c r="U10" s="22">
        <f t="shared" ref="U10:U21" si="9">T10/$T$5</f>
        <v>0.2</v>
      </c>
      <c r="V10" s="14">
        <v>2000</v>
      </c>
      <c r="W10" s="22">
        <f t="shared" ref="W10:W21" si="10">V10/$V$5</f>
        <v>0.2</v>
      </c>
      <c r="X10" s="14">
        <v>2000</v>
      </c>
      <c r="Y10" s="22">
        <f t="shared" ref="Y10:Y21" si="11">X10/$X$5</f>
        <v>0.2</v>
      </c>
      <c r="Z10" s="14">
        <v>2000</v>
      </c>
      <c r="AA10" s="22">
        <f t="shared" ref="AA10:AA19" si="12">Z10/$Z$5</f>
        <v>0.2</v>
      </c>
      <c r="AB10" s="14">
        <f t="shared" ref="AB10:AB21" si="13">D10+F10+H10+J10+L10+N10+P10+R10+T10+V10+X10+Z10</f>
        <v>24000</v>
      </c>
      <c r="AC10" s="24">
        <f t="shared" ref="AC10:AC21" si="14">AB10/$AB$5</f>
        <v>0.2</v>
      </c>
    </row>
    <row r="11" spans="1:30" x14ac:dyDescent="0.3">
      <c r="A11" s="11" t="s">
        <v>19</v>
      </c>
      <c r="B11" s="11"/>
      <c r="C11" s="11"/>
      <c r="D11" s="14">
        <v>500</v>
      </c>
      <c r="E11" s="22">
        <f t="shared" si="1"/>
        <v>0.05</v>
      </c>
      <c r="F11" s="14">
        <v>500</v>
      </c>
      <c r="G11" s="22">
        <f t="shared" si="2"/>
        <v>0.05</v>
      </c>
      <c r="H11" s="14">
        <v>500</v>
      </c>
      <c r="I11" s="22">
        <f t="shared" si="3"/>
        <v>0.05</v>
      </c>
      <c r="J11" s="14">
        <v>500</v>
      </c>
      <c r="K11" s="22">
        <f t="shared" si="4"/>
        <v>0.05</v>
      </c>
      <c r="L11" s="14">
        <v>500</v>
      </c>
      <c r="M11" s="22">
        <f t="shared" si="5"/>
        <v>0.05</v>
      </c>
      <c r="N11" s="14">
        <v>500</v>
      </c>
      <c r="O11" s="22">
        <f t="shared" si="6"/>
        <v>0.05</v>
      </c>
      <c r="P11" s="14">
        <v>500</v>
      </c>
      <c r="Q11" s="22">
        <f t="shared" si="7"/>
        <v>0.05</v>
      </c>
      <c r="R11" s="14">
        <v>500</v>
      </c>
      <c r="S11" s="22">
        <f t="shared" si="8"/>
        <v>0.05</v>
      </c>
      <c r="T11" s="14">
        <v>500</v>
      </c>
      <c r="U11" s="22">
        <f t="shared" si="9"/>
        <v>0.05</v>
      </c>
      <c r="V11" s="14">
        <v>500</v>
      </c>
      <c r="W11" s="22">
        <f t="shared" si="10"/>
        <v>0.05</v>
      </c>
      <c r="X11" s="14">
        <v>500</v>
      </c>
      <c r="Y11" s="22">
        <f t="shared" si="11"/>
        <v>0.05</v>
      </c>
      <c r="Z11" s="14">
        <v>500</v>
      </c>
      <c r="AA11" s="22">
        <f t="shared" si="12"/>
        <v>0.05</v>
      </c>
      <c r="AB11" s="14">
        <f t="shared" si="13"/>
        <v>6000</v>
      </c>
      <c r="AC11" s="24">
        <f t="shared" si="14"/>
        <v>0.05</v>
      </c>
    </row>
    <row r="12" spans="1:30" x14ac:dyDescent="0.3">
      <c r="A12" s="11" t="s">
        <v>20</v>
      </c>
      <c r="B12" s="11"/>
      <c r="C12" s="11"/>
      <c r="D12" s="14">
        <v>500</v>
      </c>
      <c r="E12" s="22">
        <f t="shared" si="1"/>
        <v>0.05</v>
      </c>
      <c r="F12" s="14">
        <v>500</v>
      </c>
      <c r="G12" s="22">
        <f t="shared" si="2"/>
        <v>0.05</v>
      </c>
      <c r="H12" s="14">
        <v>500</v>
      </c>
      <c r="I12" s="22">
        <f t="shared" si="3"/>
        <v>0.05</v>
      </c>
      <c r="J12" s="14">
        <v>500</v>
      </c>
      <c r="K12" s="22">
        <f t="shared" si="4"/>
        <v>0.05</v>
      </c>
      <c r="L12" s="14">
        <v>500</v>
      </c>
      <c r="M12" s="22">
        <f t="shared" si="5"/>
        <v>0.05</v>
      </c>
      <c r="N12" s="14">
        <v>500</v>
      </c>
      <c r="O12" s="22">
        <f t="shared" si="6"/>
        <v>0.05</v>
      </c>
      <c r="P12" s="14">
        <v>500</v>
      </c>
      <c r="Q12" s="22">
        <f t="shared" si="7"/>
        <v>0.05</v>
      </c>
      <c r="R12" s="14">
        <v>500</v>
      </c>
      <c r="S12" s="22">
        <f t="shared" si="8"/>
        <v>0.05</v>
      </c>
      <c r="T12" s="14">
        <v>500</v>
      </c>
      <c r="U12" s="22">
        <f t="shared" si="9"/>
        <v>0.05</v>
      </c>
      <c r="V12" s="14">
        <v>500</v>
      </c>
      <c r="W12" s="22">
        <f t="shared" si="10"/>
        <v>0.05</v>
      </c>
      <c r="X12" s="14">
        <v>500</v>
      </c>
      <c r="Y12" s="22">
        <f t="shared" si="11"/>
        <v>0.05</v>
      </c>
      <c r="Z12" s="14">
        <v>500</v>
      </c>
      <c r="AA12" s="22">
        <f t="shared" si="12"/>
        <v>0.05</v>
      </c>
      <c r="AB12" s="14">
        <f t="shared" si="13"/>
        <v>6000</v>
      </c>
      <c r="AC12" s="24">
        <f t="shared" si="14"/>
        <v>0.05</v>
      </c>
    </row>
    <row r="13" spans="1:30" x14ac:dyDescent="0.3">
      <c r="A13" s="11" t="s">
        <v>21</v>
      </c>
      <c r="B13" s="11"/>
      <c r="C13" s="11"/>
      <c r="D13" s="14">
        <v>200</v>
      </c>
      <c r="E13" s="22">
        <f t="shared" si="1"/>
        <v>0.02</v>
      </c>
      <c r="F13" s="14">
        <v>200</v>
      </c>
      <c r="G13" s="22">
        <f t="shared" si="2"/>
        <v>0.02</v>
      </c>
      <c r="H13" s="14">
        <v>200</v>
      </c>
      <c r="I13" s="22">
        <f t="shared" si="3"/>
        <v>0.02</v>
      </c>
      <c r="J13" s="14">
        <v>200</v>
      </c>
      <c r="K13" s="22">
        <f t="shared" si="4"/>
        <v>0.02</v>
      </c>
      <c r="L13" s="14">
        <v>200</v>
      </c>
      <c r="M13" s="22">
        <f t="shared" si="5"/>
        <v>0.02</v>
      </c>
      <c r="N13" s="14">
        <v>200</v>
      </c>
      <c r="O13" s="22">
        <f t="shared" si="6"/>
        <v>0.02</v>
      </c>
      <c r="P13" s="14">
        <v>200</v>
      </c>
      <c r="Q13" s="22">
        <f t="shared" si="7"/>
        <v>0.02</v>
      </c>
      <c r="R13" s="14">
        <v>200</v>
      </c>
      <c r="S13" s="22">
        <f t="shared" si="8"/>
        <v>0.02</v>
      </c>
      <c r="T13" s="14">
        <v>200</v>
      </c>
      <c r="U13" s="22">
        <f t="shared" si="9"/>
        <v>0.02</v>
      </c>
      <c r="V13" s="14">
        <v>200</v>
      </c>
      <c r="W13" s="22">
        <f t="shared" si="10"/>
        <v>0.02</v>
      </c>
      <c r="X13" s="14">
        <v>200</v>
      </c>
      <c r="Y13" s="22">
        <f t="shared" si="11"/>
        <v>0.02</v>
      </c>
      <c r="Z13" s="14">
        <v>200</v>
      </c>
      <c r="AA13" s="22">
        <f t="shared" si="12"/>
        <v>0.02</v>
      </c>
      <c r="AB13" s="14">
        <f t="shared" si="13"/>
        <v>2400</v>
      </c>
      <c r="AC13" s="24">
        <f t="shared" si="14"/>
        <v>0.02</v>
      </c>
    </row>
    <row r="14" spans="1:30" x14ac:dyDescent="0.3">
      <c r="A14" s="11" t="s">
        <v>22</v>
      </c>
      <c r="B14" s="11"/>
      <c r="C14" s="11"/>
      <c r="D14" s="14">
        <f>74.98</f>
        <v>74.98</v>
      </c>
      <c r="E14" s="22">
        <f t="shared" si="1"/>
        <v>7.4980000000000003E-3</v>
      </c>
      <c r="F14" s="14">
        <f>74.98</f>
        <v>74.98</v>
      </c>
      <c r="G14" s="22">
        <f t="shared" si="2"/>
        <v>7.4980000000000003E-3</v>
      </c>
      <c r="H14" s="14">
        <f>74.98</f>
        <v>74.98</v>
      </c>
      <c r="I14" s="22">
        <f t="shared" si="3"/>
        <v>7.4980000000000003E-3</v>
      </c>
      <c r="J14" s="14">
        <f>74.98</f>
        <v>74.98</v>
      </c>
      <c r="K14" s="22">
        <f t="shared" si="4"/>
        <v>7.4980000000000003E-3</v>
      </c>
      <c r="L14" s="14">
        <f>74.98</f>
        <v>74.98</v>
      </c>
      <c r="M14" s="22">
        <f t="shared" si="5"/>
        <v>7.4980000000000003E-3</v>
      </c>
      <c r="N14" s="14">
        <f>74.98</f>
        <v>74.98</v>
      </c>
      <c r="O14" s="22">
        <f t="shared" si="6"/>
        <v>7.4980000000000003E-3</v>
      </c>
      <c r="P14" s="14">
        <f>74.98</f>
        <v>74.98</v>
      </c>
      <c r="Q14" s="22">
        <f t="shared" si="7"/>
        <v>7.4980000000000003E-3</v>
      </c>
      <c r="R14" s="14">
        <f>74.98</f>
        <v>74.98</v>
      </c>
      <c r="S14" s="22">
        <f t="shared" si="8"/>
        <v>7.4980000000000003E-3</v>
      </c>
      <c r="T14" s="14">
        <f>74.98</f>
        <v>74.98</v>
      </c>
      <c r="U14" s="22">
        <f t="shared" si="9"/>
        <v>7.4980000000000003E-3</v>
      </c>
      <c r="V14" s="14">
        <f>74.98</f>
        <v>74.98</v>
      </c>
      <c r="W14" s="22">
        <f t="shared" si="10"/>
        <v>7.4980000000000003E-3</v>
      </c>
      <c r="X14" s="14">
        <f>74.98</f>
        <v>74.98</v>
      </c>
      <c r="Y14" s="22">
        <f t="shared" si="11"/>
        <v>7.4980000000000003E-3</v>
      </c>
      <c r="Z14" s="14">
        <f>74.98</f>
        <v>74.98</v>
      </c>
      <c r="AA14" s="22">
        <f t="shared" si="12"/>
        <v>7.4980000000000003E-3</v>
      </c>
      <c r="AB14" s="14">
        <f t="shared" si="13"/>
        <v>899.7600000000001</v>
      </c>
      <c r="AC14" s="24">
        <f t="shared" si="14"/>
        <v>7.4980000000000012E-3</v>
      </c>
    </row>
    <row r="15" spans="1:30" x14ac:dyDescent="0.3">
      <c r="A15" s="11" t="s">
        <v>23</v>
      </c>
      <c r="B15" s="11"/>
      <c r="C15" s="11"/>
      <c r="D15" s="14">
        <v>100</v>
      </c>
      <c r="E15" s="22">
        <f t="shared" si="1"/>
        <v>0.01</v>
      </c>
      <c r="F15" s="14">
        <v>100</v>
      </c>
      <c r="G15" s="22">
        <f t="shared" si="2"/>
        <v>0.01</v>
      </c>
      <c r="H15" s="14">
        <v>100</v>
      </c>
      <c r="I15" s="22">
        <f t="shared" si="3"/>
        <v>0.01</v>
      </c>
      <c r="J15" s="14">
        <v>100</v>
      </c>
      <c r="K15" s="22">
        <f t="shared" si="4"/>
        <v>0.01</v>
      </c>
      <c r="L15" s="14">
        <v>100</v>
      </c>
      <c r="M15" s="22">
        <f t="shared" si="5"/>
        <v>0.01</v>
      </c>
      <c r="N15" s="14">
        <v>100</v>
      </c>
      <c r="O15" s="22">
        <f t="shared" si="6"/>
        <v>0.01</v>
      </c>
      <c r="P15" s="14">
        <v>100</v>
      </c>
      <c r="Q15" s="22">
        <f t="shared" si="7"/>
        <v>0.01</v>
      </c>
      <c r="R15" s="14">
        <v>100</v>
      </c>
      <c r="S15" s="22">
        <f t="shared" si="8"/>
        <v>0.01</v>
      </c>
      <c r="T15" s="14">
        <v>100</v>
      </c>
      <c r="U15" s="22">
        <f t="shared" si="9"/>
        <v>0.01</v>
      </c>
      <c r="V15" s="14">
        <v>100</v>
      </c>
      <c r="W15" s="22">
        <f t="shared" si="10"/>
        <v>0.01</v>
      </c>
      <c r="X15" s="14">
        <v>100</v>
      </c>
      <c r="Y15" s="22">
        <f t="shared" si="11"/>
        <v>0.01</v>
      </c>
      <c r="Z15" s="14">
        <v>100</v>
      </c>
      <c r="AA15" s="22">
        <f t="shared" si="12"/>
        <v>0.01</v>
      </c>
      <c r="AB15" s="14">
        <f t="shared" si="13"/>
        <v>1200</v>
      </c>
      <c r="AC15" s="24">
        <f t="shared" si="14"/>
        <v>0.01</v>
      </c>
    </row>
    <row r="16" spans="1:30" x14ac:dyDescent="0.3">
      <c r="A16" s="11" t="s">
        <v>24</v>
      </c>
      <c r="B16" s="11"/>
      <c r="C16" s="11"/>
      <c r="D16" s="14">
        <v>100</v>
      </c>
      <c r="E16" s="22">
        <f t="shared" si="1"/>
        <v>0.01</v>
      </c>
      <c r="F16" s="14">
        <v>100</v>
      </c>
      <c r="G16" s="22">
        <f t="shared" si="2"/>
        <v>0.01</v>
      </c>
      <c r="H16" s="14">
        <v>100</v>
      </c>
      <c r="I16" s="22">
        <f t="shared" si="3"/>
        <v>0.01</v>
      </c>
      <c r="J16" s="14">
        <v>100</v>
      </c>
      <c r="K16" s="22">
        <f t="shared" si="4"/>
        <v>0.01</v>
      </c>
      <c r="L16" s="14">
        <v>100</v>
      </c>
      <c r="M16" s="22">
        <f t="shared" si="5"/>
        <v>0.01</v>
      </c>
      <c r="N16" s="14">
        <v>100</v>
      </c>
      <c r="O16" s="22">
        <f t="shared" si="6"/>
        <v>0.01</v>
      </c>
      <c r="P16" s="14">
        <v>100</v>
      </c>
      <c r="Q16" s="22">
        <f t="shared" si="7"/>
        <v>0.01</v>
      </c>
      <c r="R16" s="14">
        <v>100</v>
      </c>
      <c r="S16" s="22">
        <f t="shared" si="8"/>
        <v>0.01</v>
      </c>
      <c r="T16" s="14">
        <v>100</v>
      </c>
      <c r="U16" s="22">
        <f t="shared" si="9"/>
        <v>0.01</v>
      </c>
      <c r="V16" s="14">
        <v>100</v>
      </c>
      <c r="W16" s="22">
        <f t="shared" si="10"/>
        <v>0.01</v>
      </c>
      <c r="X16" s="14">
        <v>100</v>
      </c>
      <c r="Y16" s="22">
        <f t="shared" si="11"/>
        <v>0.01</v>
      </c>
      <c r="Z16" s="14">
        <v>100</v>
      </c>
      <c r="AA16" s="22">
        <f t="shared" si="12"/>
        <v>0.01</v>
      </c>
      <c r="AB16" s="14">
        <f t="shared" si="13"/>
        <v>1200</v>
      </c>
      <c r="AC16" s="24">
        <f t="shared" si="14"/>
        <v>0.01</v>
      </c>
    </row>
    <row r="17" spans="1:32" x14ac:dyDescent="0.3">
      <c r="A17" s="11" t="s">
        <v>25</v>
      </c>
      <c r="B17" s="11"/>
      <c r="C17" s="11"/>
      <c r="D17" s="14">
        <v>200</v>
      </c>
      <c r="E17" s="22">
        <f t="shared" si="1"/>
        <v>0.02</v>
      </c>
      <c r="F17" s="14">
        <v>200</v>
      </c>
      <c r="G17" s="22">
        <f t="shared" si="2"/>
        <v>0.02</v>
      </c>
      <c r="H17" s="14">
        <v>200</v>
      </c>
      <c r="I17" s="22">
        <f t="shared" si="3"/>
        <v>0.02</v>
      </c>
      <c r="J17" s="14">
        <v>200</v>
      </c>
      <c r="K17" s="22">
        <f t="shared" si="4"/>
        <v>0.02</v>
      </c>
      <c r="L17" s="14">
        <v>200</v>
      </c>
      <c r="M17" s="22">
        <f t="shared" si="5"/>
        <v>0.02</v>
      </c>
      <c r="N17" s="14">
        <v>200</v>
      </c>
      <c r="O17" s="22">
        <f t="shared" si="6"/>
        <v>0.02</v>
      </c>
      <c r="P17" s="14">
        <v>200</v>
      </c>
      <c r="Q17" s="22">
        <f t="shared" si="7"/>
        <v>0.02</v>
      </c>
      <c r="R17" s="14">
        <v>200</v>
      </c>
      <c r="S17" s="22">
        <f t="shared" si="8"/>
        <v>0.02</v>
      </c>
      <c r="T17" s="14">
        <v>200</v>
      </c>
      <c r="U17" s="22">
        <f t="shared" si="9"/>
        <v>0.02</v>
      </c>
      <c r="V17" s="14">
        <v>200</v>
      </c>
      <c r="W17" s="22">
        <f t="shared" si="10"/>
        <v>0.02</v>
      </c>
      <c r="X17" s="14">
        <v>200</v>
      </c>
      <c r="Y17" s="22">
        <f t="shared" si="11"/>
        <v>0.02</v>
      </c>
      <c r="Z17" s="14">
        <v>200</v>
      </c>
      <c r="AA17" s="22">
        <f t="shared" si="12"/>
        <v>0.02</v>
      </c>
      <c r="AB17" s="14">
        <f t="shared" si="13"/>
        <v>2400</v>
      </c>
      <c r="AC17" s="24">
        <f t="shared" si="14"/>
        <v>0.02</v>
      </c>
      <c r="AD17" s="3"/>
      <c r="AE17" s="3"/>
      <c r="AF17" s="3"/>
    </row>
    <row r="18" spans="1:32" x14ac:dyDescent="0.3">
      <c r="A18" s="11" t="s">
        <v>26</v>
      </c>
      <c r="B18" s="11"/>
      <c r="C18" s="11"/>
      <c r="D18" s="14">
        <v>50</v>
      </c>
      <c r="E18" s="22">
        <f t="shared" si="1"/>
        <v>5.0000000000000001E-3</v>
      </c>
      <c r="F18" s="14">
        <v>50</v>
      </c>
      <c r="G18" s="22">
        <f t="shared" si="2"/>
        <v>5.0000000000000001E-3</v>
      </c>
      <c r="H18" s="14">
        <v>50</v>
      </c>
      <c r="I18" s="22">
        <f t="shared" si="3"/>
        <v>5.0000000000000001E-3</v>
      </c>
      <c r="J18" s="14">
        <v>50</v>
      </c>
      <c r="K18" s="22">
        <f t="shared" si="4"/>
        <v>5.0000000000000001E-3</v>
      </c>
      <c r="L18" s="14">
        <v>50</v>
      </c>
      <c r="M18" s="22">
        <f t="shared" si="5"/>
        <v>5.0000000000000001E-3</v>
      </c>
      <c r="N18" s="14">
        <v>50</v>
      </c>
      <c r="O18" s="22">
        <f t="shared" si="6"/>
        <v>5.0000000000000001E-3</v>
      </c>
      <c r="P18" s="14">
        <v>50</v>
      </c>
      <c r="Q18" s="22">
        <f t="shared" si="7"/>
        <v>5.0000000000000001E-3</v>
      </c>
      <c r="R18" s="14">
        <v>50</v>
      </c>
      <c r="S18" s="22">
        <f t="shared" si="8"/>
        <v>5.0000000000000001E-3</v>
      </c>
      <c r="T18" s="14">
        <v>50</v>
      </c>
      <c r="U18" s="22">
        <f t="shared" si="9"/>
        <v>5.0000000000000001E-3</v>
      </c>
      <c r="V18" s="14">
        <v>50</v>
      </c>
      <c r="W18" s="22">
        <f t="shared" si="10"/>
        <v>5.0000000000000001E-3</v>
      </c>
      <c r="X18" s="14">
        <v>50</v>
      </c>
      <c r="Y18" s="22">
        <f t="shared" si="11"/>
        <v>5.0000000000000001E-3</v>
      </c>
      <c r="Z18" s="14">
        <v>50</v>
      </c>
      <c r="AA18" s="22">
        <f t="shared" si="12"/>
        <v>5.0000000000000001E-3</v>
      </c>
      <c r="AB18" s="14">
        <f t="shared" si="13"/>
        <v>600</v>
      </c>
      <c r="AC18" s="24">
        <f t="shared" si="14"/>
        <v>5.0000000000000001E-3</v>
      </c>
      <c r="AD18" s="3"/>
      <c r="AE18" s="3"/>
      <c r="AF18" s="3"/>
    </row>
    <row r="19" spans="1:32" x14ac:dyDescent="0.3">
      <c r="A19" s="11" t="s">
        <v>27</v>
      </c>
      <c r="B19" s="11"/>
      <c r="C19" s="11"/>
      <c r="D19" s="14">
        <v>0</v>
      </c>
      <c r="E19" s="22">
        <f t="shared" si="1"/>
        <v>0</v>
      </c>
      <c r="F19" s="14">
        <v>0</v>
      </c>
      <c r="G19" s="22">
        <f t="shared" si="2"/>
        <v>0</v>
      </c>
      <c r="H19" s="14">
        <v>0</v>
      </c>
      <c r="I19" s="22">
        <f t="shared" si="3"/>
        <v>0</v>
      </c>
      <c r="J19" s="14">
        <v>0</v>
      </c>
      <c r="K19" s="22">
        <f t="shared" si="4"/>
        <v>0</v>
      </c>
      <c r="L19" s="14">
        <v>0</v>
      </c>
      <c r="M19" s="22">
        <f t="shared" si="5"/>
        <v>0</v>
      </c>
      <c r="N19" s="14">
        <v>0</v>
      </c>
      <c r="O19" s="22">
        <f t="shared" si="6"/>
        <v>0</v>
      </c>
      <c r="P19" s="14">
        <v>0</v>
      </c>
      <c r="Q19" s="22">
        <f t="shared" si="7"/>
        <v>0</v>
      </c>
      <c r="R19" s="14">
        <v>0</v>
      </c>
      <c r="S19" s="22">
        <f t="shared" si="8"/>
        <v>0</v>
      </c>
      <c r="T19" s="14">
        <v>0</v>
      </c>
      <c r="U19" s="22">
        <f t="shared" si="9"/>
        <v>0</v>
      </c>
      <c r="V19" s="14">
        <v>0</v>
      </c>
      <c r="W19" s="22">
        <f t="shared" si="10"/>
        <v>0</v>
      </c>
      <c r="X19" s="14">
        <v>0</v>
      </c>
      <c r="Y19" s="22">
        <f t="shared" si="11"/>
        <v>0</v>
      </c>
      <c r="Z19" s="14">
        <v>0</v>
      </c>
      <c r="AA19" s="22">
        <f t="shared" si="12"/>
        <v>0</v>
      </c>
      <c r="AB19" s="14">
        <f t="shared" si="13"/>
        <v>0</v>
      </c>
      <c r="AC19" s="24">
        <f t="shared" si="14"/>
        <v>0</v>
      </c>
      <c r="AD19" s="3"/>
      <c r="AE19" s="3"/>
      <c r="AF19" s="3"/>
    </row>
    <row r="20" spans="1:32" x14ac:dyDescent="0.3">
      <c r="A20" s="11" t="s">
        <v>28</v>
      </c>
      <c r="B20" s="11"/>
      <c r="C20" s="11"/>
      <c r="D20" s="14">
        <v>0</v>
      </c>
      <c r="E20" s="22">
        <f t="shared" si="1"/>
        <v>0</v>
      </c>
      <c r="F20" s="14">
        <v>0</v>
      </c>
      <c r="G20" s="22">
        <f t="shared" si="2"/>
        <v>0</v>
      </c>
      <c r="H20" s="14">
        <v>0</v>
      </c>
      <c r="I20" s="22">
        <f t="shared" si="3"/>
        <v>0</v>
      </c>
      <c r="J20" s="14">
        <v>0</v>
      </c>
      <c r="K20" s="22">
        <f t="shared" si="4"/>
        <v>0</v>
      </c>
      <c r="L20" s="14">
        <v>0</v>
      </c>
      <c r="M20" s="22">
        <f t="shared" si="5"/>
        <v>0</v>
      </c>
      <c r="N20" s="14">
        <v>0</v>
      </c>
      <c r="O20" s="22">
        <f t="shared" si="6"/>
        <v>0</v>
      </c>
      <c r="P20" s="14">
        <v>0</v>
      </c>
      <c r="Q20" s="22">
        <f t="shared" si="7"/>
        <v>0</v>
      </c>
      <c r="R20" s="14">
        <v>0</v>
      </c>
      <c r="S20" s="22">
        <f t="shared" si="8"/>
        <v>0</v>
      </c>
      <c r="T20" s="14">
        <v>0</v>
      </c>
      <c r="U20" s="22">
        <f t="shared" si="9"/>
        <v>0</v>
      </c>
      <c r="V20" s="14">
        <v>0</v>
      </c>
      <c r="W20" s="22">
        <f t="shared" si="10"/>
        <v>0</v>
      </c>
      <c r="X20" s="14">
        <v>0</v>
      </c>
      <c r="Y20" s="22">
        <f t="shared" si="11"/>
        <v>0</v>
      </c>
      <c r="Z20" s="14">
        <v>0</v>
      </c>
      <c r="AA20" s="22"/>
      <c r="AB20" s="14">
        <f t="shared" si="13"/>
        <v>0</v>
      </c>
      <c r="AC20" s="24">
        <f t="shared" si="14"/>
        <v>0</v>
      </c>
      <c r="AD20" s="3"/>
      <c r="AE20" s="3"/>
      <c r="AF20" s="3"/>
    </row>
    <row r="21" spans="1:32" x14ac:dyDescent="0.3">
      <c r="A21" s="11" t="s">
        <v>29</v>
      </c>
      <c r="B21" s="11"/>
      <c r="C21" s="11"/>
      <c r="D21" s="14">
        <v>0</v>
      </c>
      <c r="E21" s="22">
        <f t="shared" si="1"/>
        <v>0</v>
      </c>
      <c r="F21" s="14">
        <v>0</v>
      </c>
      <c r="G21" s="22">
        <f t="shared" si="2"/>
        <v>0</v>
      </c>
      <c r="H21" s="14">
        <v>0</v>
      </c>
      <c r="I21" s="22">
        <f t="shared" si="3"/>
        <v>0</v>
      </c>
      <c r="J21" s="14">
        <v>0</v>
      </c>
      <c r="K21" s="22">
        <f t="shared" si="4"/>
        <v>0</v>
      </c>
      <c r="L21" s="14">
        <v>0</v>
      </c>
      <c r="M21" s="22">
        <f t="shared" si="5"/>
        <v>0</v>
      </c>
      <c r="N21" s="14">
        <v>0</v>
      </c>
      <c r="O21" s="22">
        <f t="shared" si="6"/>
        <v>0</v>
      </c>
      <c r="P21" s="14">
        <v>0</v>
      </c>
      <c r="Q21" s="22">
        <f t="shared" si="7"/>
        <v>0</v>
      </c>
      <c r="R21" s="14">
        <v>0</v>
      </c>
      <c r="S21" s="22">
        <f t="shared" si="8"/>
        <v>0</v>
      </c>
      <c r="T21" s="14">
        <v>0</v>
      </c>
      <c r="U21" s="22">
        <f t="shared" si="9"/>
        <v>0</v>
      </c>
      <c r="V21" s="14">
        <v>0</v>
      </c>
      <c r="W21" s="22">
        <f t="shared" si="10"/>
        <v>0</v>
      </c>
      <c r="X21" s="14">
        <v>0</v>
      </c>
      <c r="Y21" s="22">
        <f t="shared" si="11"/>
        <v>0</v>
      </c>
      <c r="Z21" s="14">
        <v>0</v>
      </c>
      <c r="AA21" s="22">
        <f>Z21/$Z$5</f>
        <v>0</v>
      </c>
      <c r="AB21" s="14">
        <f t="shared" si="13"/>
        <v>0</v>
      </c>
      <c r="AC21" s="24">
        <f t="shared" si="14"/>
        <v>0</v>
      </c>
      <c r="AD21" s="3"/>
      <c r="AE21" s="3"/>
      <c r="AF21" s="3"/>
    </row>
    <row r="22" spans="1:32" x14ac:dyDescent="0.3">
      <c r="A22" s="11"/>
      <c r="B22" s="11"/>
      <c r="C22" s="11"/>
      <c r="D22" s="11"/>
      <c r="E22" s="22"/>
      <c r="F22" s="11"/>
      <c r="G22" s="22"/>
      <c r="H22" s="11"/>
      <c r="I22" s="22"/>
      <c r="J22" s="11"/>
      <c r="K22" s="22"/>
      <c r="L22" s="11"/>
      <c r="M22" s="22"/>
      <c r="N22" s="11"/>
      <c r="O22" s="22"/>
      <c r="P22" s="11"/>
      <c r="Q22" s="22"/>
      <c r="R22" s="11"/>
      <c r="S22" s="22"/>
      <c r="T22" s="11"/>
      <c r="U22" s="22"/>
      <c r="V22" s="11"/>
      <c r="W22" s="22"/>
      <c r="X22" s="11"/>
      <c r="Y22" s="22"/>
      <c r="Z22" s="11"/>
      <c r="AA22" s="22"/>
      <c r="AB22" s="23" t="s">
        <v>30</v>
      </c>
      <c r="AC22" s="24"/>
      <c r="AD22" s="3"/>
      <c r="AE22" s="3"/>
      <c r="AF22" s="3"/>
    </row>
    <row r="23" spans="1:32" x14ac:dyDescent="0.3">
      <c r="A23" s="25" t="s">
        <v>31</v>
      </c>
      <c r="B23" s="25"/>
      <c r="C23" s="25"/>
      <c r="D23" s="7">
        <f>SUM(D10:D22)</f>
        <v>3724.98</v>
      </c>
      <c r="E23" s="22">
        <f>D23/$D$5</f>
        <v>0.372498</v>
      </c>
      <c r="F23" s="7">
        <f>SUM(F10:F22)</f>
        <v>3724.98</v>
      </c>
      <c r="G23" s="22">
        <f>F23/$F$5</f>
        <v>0.372498</v>
      </c>
      <c r="H23" s="7">
        <f>SUM(H10:H22)</f>
        <v>3724.98</v>
      </c>
      <c r="I23" s="22">
        <f>H23/$H$5</f>
        <v>0.372498</v>
      </c>
      <c r="J23" s="7">
        <f>SUM(J10:J22)</f>
        <v>3724.98</v>
      </c>
      <c r="K23" s="22">
        <f>J23/$J$5</f>
        <v>0.372498</v>
      </c>
      <c r="L23" s="7">
        <f>SUM(L10:L22)</f>
        <v>3724.98</v>
      </c>
      <c r="M23" s="22">
        <f>L23/$L$5</f>
        <v>0.372498</v>
      </c>
      <c r="N23" s="7">
        <f>SUM(N10:N22)</f>
        <v>3724.98</v>
      </c>
      <c r="O23" s="22">
        <f>N23/$N$5</f>
        <v>0.372498</v>
      </c>
      <c r="P23" s="7">
        <f>SUM(P10:P22)</f>
        <v>3724.98</v>
      </c>
      <c r="Q23" s="22">
        <f>P23/$P$5</f>
        <v>0.372498</v>
      </c>
      <c r="R23" s="7">
        <f>SUM(R10:R22)</f>
        <v>3724.98</v>
      </c>
      <c r="S23" s="22">
        <f>R23/$R$5</f>
        <v>0.372498</v>
      </c>
      <c r="T23" s="7">
        <f>SUM(T10:T22)</f>
        <v>3724.98</v>
      </c>
      <c r="U23" s="22">
        <f>T23/$T$5</f>
        <v>0.372498</v>
      </c>
      <c r="V23" s="7">
        <f>SUM(V10:V22)</f>
        <v>3724.98</v>
      </c>
      <c r="W23" s="22">
        <f>V23/$V$5</f>
        <v>0.372498</v>
      </c>
      <c r="X23" s="7">
        <f>SUM(X10:X22)</f>
        <v>3724.98</v>
      </c>
      <c r="Y23" s="22">
        <f>X23/$X$5</f>
        <v>0.372498</v>
      </c>
      <c r="Z23" s="7">
        <f>SUM(Z10:Z22)</f>
        <v>3724.98</v>
      </c>
      <c r="AA23" s="22">
        <f>Z23/$Z$5</f>
        <v>0.372498</v>
      </c>
      <c r="AB23" s="9">
        <f>SUM(AB10:AB21)</f>
        <v>44699.76</v>
      </c>
      <c r="AC23" s="24">
        <f>AB23/$AB$5</f>
        <v>0.372498</v>
      </c>
      <c r="AD23" s="2"/>
      <c r="AE23" s="2"/>
      <c r="AF23" s="2"/>
    </row>
    <row r="24" spans="1:32" x14ac:dyDescent="0.3">
      <c r="A24" s="11"/>
      <c r="B24" s="11"/>
      <c r="C24" s="11"/>
      <c r="D24" s="11"/>
      <c r="E24" s="22"/>
      <c r="F24" s="11"/>
      <c r="G24" s="22"/>
      <c r="H24" s="11"/>
      <c r="I24" s="22"/>
      <c r="J24" s="11"/>
      <c r="K24" s="22"/>
      <c r="L24" s="11"/>
      <c r="M24" s="22"/>
      <c r="N24" s="11"/>
      <c r="O24" s="22"/>
      <c r="P24" s="11"/>
      <c r="Q24" s="22"/>
      <c r="R24" s="11"/>
      <c r="S24" s="22"/>
      <c r="T24" s="11"/>
      <c r="U24" s="22"/>
      <c r="V24" s="11"/>
      <c r="W24" s="22"/>
      <c r="X24" s="11"/>
      <c r="Y24" s="22"/>
      <c r="Z24" s="11"/>
      <c r="AA24" s="22"/>
      <c r="AB24" s="23"/>
      <c r="AC24" s="24"/>
      <c r="AD24" s="3"/>
      <c r="AE24" s="3"/>
      <c r="AF24" s="3"/>
    </row>
    <row r="25" spans="1:32" x14ac:dyDescent="0.3">
      <c r="A25" s="26" t="s">
        <v>32</v>
      </c>
      <c r="B25" s="26"/>
      <c r="C25" s="26"/>
      <c r="D25" s="26">
        <f>D7-D23</f>
        <v>4275.0200000000004</v>
      </c>
      <c r="E25" s="27">
        <f>D25/$D$5</f>
        <v>0.42750200000000005</v>
      </c>
      <c r="F25" s="26">
        <f>F7-F23</f>
        <v>4275.0200000000004</v>
      </c>
      <c r="G25" s="27">
        <f>F25/$F$5</f>
        <v>0.42750200000000005</v>
      </c>
      <c r="H25" s="26">
        <f>H7-H23</f>
        <v>4275.0200000000004</v>
      </c>
      <c r="I25" s="27">
        <f>H25/$H$5</f>
        <v>0.42750200000000005</v>
      </c>
      <c r="J25" s="26">
        <f>J7-J23</f>
        <v>4275.0200000000004</v>
      </c>
      <c r="K25" s="27">
        <f>J25/$J$5</f>
        <v>0.42750200000000005</v>
      </c>
      <c r="L25" s="26">
        <f>L7-L23</f>
        <v>4275.0200000000004</v>
      </c>
      <c r="M25" s="27">
        <f>L25/$L$5</f>
        <v>0.42750200000000005</v>
      </c>
      <c r="N25" s="26">
        <f>N7-N23</f>
        <v>4275.0200000000004</v>
      </c>
      <c r="O25" s="27">
        <f>N25/$N$5</f>
        <v>0.42750200000000005</v>
      </c>
      <c r="P25" s="26">
        <f>P7-P23</f>
        <v>4275.0200000000004</v>
      </c>
      <c r="Q25" s="27">
        <f>P25/$P$5</f>
        <v>0.42750200000000005</v>
      </c>
      <c r="R25" s="26">
        <f>R7-R23</f>
        <v>4275.0200000000004</v>
      </c>
      <c r="S25" s="27">
        <f>R25/$R$5</f>
        <v>0.42750200000000005</v>
      </c>
      <c r="T25" s="26">
        <f>T7-T23</f>
        <v>4275.0200000000004</v>
      </c>
      <c r="U25" s="27">
        <f>T25/$T$5</f>
        <v>0.42750200000000005</v>
      </c>
      <c r="V25" s="26">
        <f>V7-V23</f>
        <v>4275.0200000000004</v>
      </c>
      <c r="W25" s="27">
        <f>V25/$V$5</f>
        <v>0.42750200000000005</v>
      </c>
      <c r="X25" s="26">
        <f>X7-X23</f>
        <v>4275.0200000000004</v>
      </c>
      <c r="Y25" s="27">
        <f>X25/$X$5</f>
        <v>0.42750200000000005</v>
      </c>
      <c r="Z25" s="26">
        <f>Z7-Z23</f>
        <v>4275.0200000000004</v>
      </c>
      <c r="AA25" s="27">
        <f>Z25/$Z$5</f>
        <v>0.42750200000000005</v>
      </c>
      <c r="AB25" s="28">
        <f>AB7-AB23</f>
        <v>51300.24</v>
      </c>
      <c r="AC25" s="29">
        <f>AB25/$AB$5</f>
        <v>0.42750199999999999</v>
      </c>
      <c r="AD25" s="26"/>
      <c r="AE25" s="26"/>
      <c r="AF25" s="26"/>
    </row>
    <row r="26" spans="1:32" x14ac:dyDescent="0.3">
      <c r="A26" s="11"/>
      <c r="B26" s="11"/>
      <c r="C26" s="11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x14ac:dyDescent="0.3">
      <c r="A27" s="30" t="s">
        <v>33</v>
      </c>
      <c r="B27" s="31"/>
      <c r="C27" s="31"/>
      <c r="D27" s="31">
        <v>0</v>
      </c>
      <c r="E27" s="31"/>
      <c r="F27" s="31">
        <f>+D29</f>
        <v>6275.02</v>
      </c>
      <c r="G27" s="31"/>
      <c r="H27" s="31">
        <f>+F29</f>
        <v>12550.04</v>
      </c>
      <c r="I27" s="31"/>
      <c r="J27" s="31">
        <f>+H29</f>
        <v>18825.060000000001</v>
      </c>
      <c r="K27" s="31"/>
      <c r="L27" s="31">
        <f>+J29</f>
        <v>25100.080000000002</v>
      </c>
      <c r="M27" s="31"/>
      <c r="N27" s="31">
        <f>+L29</f>
        <v>31375.100000000002</v>
      </c>
      <c r="O27" s="31"/>
      <c r="P27" s="31">
        <f>+N29</f>
        <v>37650.120000000003</v>
      </c>
      <c r="Q27" s="31"/>
      <c r="R27" s="31">
        <f>+P29</f>
        <v>43925.14</v>
      </c>
      <c r="S27" s="31"/>
      <c r="T27" s="31">
        <f>+R29</f>
        <v>50200.160000000003</v>
      </c>
      <c r="U27" s="31"/>
      <c r="V27" s="31">
        <f>+T29</f>
        <v>56475.180000000008</v>
      </c>
      <c r="W27" s="32"/>
      <c r="X27" s="31">
        <f>+V29</f>
        <v>62750.200000000012</v>
      </c>
      <c r="Y27" s="32"/>
      <c r="Z27" s="33">
        <f>+X29</f>
        <v>69025.220000000016</v>
      </c>
      <c r="AA27" s="3"/>
      <c r="AB27" s="3"/>
      <c r="AC27" s="3"/>
    </row>
    <row r="28" spans="1:32" x14ac:dyDescent="0.3">
      <c r="A28" s="23" t="s">
        <v>32</v>
      </c>
      <c r="B28" s="26"/>
      <c r="C28" s="26"/>
      <c r="D28" s="26">
        <f>+D5-D23</f>
        <v>6275.02</v>
      </c>
      <c r="E28" s="26"/>
      <c r="F28" s="26">
        <f>+F5-F23</f>
        <v>6275.02</v>
      </c>
      <c r="G28" s="26"/>
      <c r="H28" s="26">
        <f>+H5-H23</f>
        <v>6275.02</v>
      </c>
      <c r="I28" s="26"/>
      <c r="J28" s="26">
        <f>+J5-J23</f>
        <v>6275.02</v>
      </c>
      <c r="K28" s="26"/>
      <c r="L28" s="26">
        <f>+L5-L23</f>
        <v>6275.02</v>
      </c>
      <c r="M28" s="26"/>
      <c r="N28" s="26">
        <f>+N5-N23</f>
        <v>6275.02</v>
      </c>
      <c r="O28" s="26"/>
      <c r="P28" s="26">
        <f>+P5-P23</f>
        <v>6275.02</v>
      </c>
      <c r="Q28" s="26"/>
      <c r="R28" s="26">
        <f>+R5-R23</f>
        <v>6275.02</v>
      </c>
      <c r="S28" s="26"/>
      <c r="T28" s="26">
        <f>+T5-T23</f>
        <v>6275.02</v>
      </c>
      <c r="U28" s="26"/>
      <c r="V28" s="26">
        <f>+V5-V23</f>
        <v>6275.02</v>
      </c>
      <c r="W28" s="34"/>
      <c r="X28" s="26">
        <f>+X5-X23</f>
        <v>6275.02</v>
      </c>
      <c r="Z28" s="35">
        <f>+Z5-Z23</f>
        <v>6275.02</v>
      </c>
    </row>
    <row r="29" spans="1:32" x14ac:dyDescent="0.3">
      <c r="A29" s="28" t="s">
        <v>34</v>
      </c>
      <c r="B29" s="36"/>
      <c r="C29" s="36"/>
      <c r="D29" s="36">
        <f>+D27+D28</f>
        <v>6275.02</v>
      </c>
      <c r="E29" s="36"/>
      <c r="F29" s="36">
        <f>+F27+F28</f>
        <v>12550.04</v>
      </c>
      <c r="G29" s="36"/>
      <c r="H29" s="36">
        <f>+H27+H28</f>
        <v>18825.060000000001</v>
      </c>
      <c r="I29" s="36"/>
      <c r="J29" s="36">
        <f>+J27+J28</f>
        <v>25100.080000000002</v>
      </c>
      <c r="K29" s="36"/>
      <c r="L29" s="36">
        <f>+L27+L28</f>
        <v>31375.100000000002</v>
      </c>
      <c r="M29" s="36"/>
      <c r="N29" s="36">
        <f>+N27+N28</f>
        <v>37650.120000000003</v>
      </c>
      <c r="O29" s="36"/>
      <c r="P29" s="36">
        <f>+P27+P28</f>
        <v>43925.14</v>
      </c>
      <c r="Q29" s="36"/>
      <c r="R29" s="36">
        <f>+R27+R28</f>
        <v>50200.160000000003</v>
      </c>
      <c r="S29" s="36"/>
      <c r="T29" s="36">
        <f>+T27+T28</f>
        <v>56475.180000000008</v>
      </c>
      <c r="U29" s="36"/>
      <c r="V29" s="36">
        <f>+V27+V28</f>
        <v>62750.200000000012</v>
      </c>
      <c r="W29" s="37"/>
      <c r="X29" s="36">
        <f>+X27+X28</f>
        <v>69025.220000000016</v>
      </c>
      <c r="Y29" s="37"/>
      <c r="Z29" s="38">
        <f>+Z27+Z28</f>
        <v>75300.24000000002</v>
      </c>
    </row>
    <row r="31" spans="1:32" x14ac:dyDescent="0.3">
      <c r="D31" s="26"/>
    </row>
    <row r="32" spans="1:32" x14ac:dyDescent="0.3">
      <c r="A32" s="30" t="s">
        <v>35</v>
      </c>
      <c r="B32" s="32"/>
      <c r="C32" s="32"/>
      <c r="D32" s="31">
        <v>0</v>
      </c>
      <c r="E32" s="39"/>
      <c r="F32" s="31">
        <f>+D34</f>
        <v>4275.0200000000004</v>
      </c>
      <c r="G32" s="31"/>
      <c r="H32" s="31">
        <f>+F34</f>
        <v>8550.0400000000009</v>
      </c>
      <c r="I32" s="31"/>
      <c r="J32" s="31">
        <f>+H34</f>
        <v>12825.060000000001</v>
      </c>
      <c r="K32" s="31"/>
      <c r="L32" s="31">
        <f>+J34</f>
        <v>17100.080000000002</v>
      </c>
      <c r="M32" s="31"/>
      <c r="N32" s="31">
        <f>+L34</f>
        <v>21375.100000000002</v>
      </c>
      <c r="O32" s="31"/>
      <c r="P32" s="31">
        <f>+N34</f>
        <v>25650.120000000003</v>
      </c>
      <c r="Q32" s="31"/>
      <c r="R32" s="31">
        <f>+P34</f>
        <v>29925.140000000003</v>
      </c>
      <c r="S32" s="31"/>
      <c r="T32" s="31">
        <f>+R34</f>
        <v>34200.160000000003</v>
      </c>
      <c r="U32" s="31"/>
      <c r="V32" s="31">
        <f>+T34</f>
        <v>38475.180000000008</v>
      </c>
      <c r="W32" s="31"/>
      <c r="X32" s="31">
        <f>+V34</f>
        <v>42750.200000000012</v>
      </c>
      <c r="Y32" s="31"/>
      <c r="Z32" s="33">
        <f>+X34</f>
        <v>47025.220000000016</v>
      </c>
    </row>
    <row r="33" spans="1:26" x14ac:dyDescent="0.3">
      <c r="A33" s="23" t="s">
        <v>36</v>
      </c>
      <c r="D33" s="40">
        <f>+D25</f>
        <v>4275.0200000000004</v>
      </c>
      <c r="E33" s="41"/>
      <c r="F33" s="40">
        <f>+F25</f>
        <v>4275.0200000000004</v>
      </c>
      <c r="G33" s="40"/>
      <c r="H33" s="40">
        <f>+H25</f>
        <v>4275.0200000000004</v>
      </c>
      <c r="I33" s="40"/>
      <c r="J33" s="40">
        <f>+J25</f>
        <v>4275.0200000000004</v>
      </c>
      <c r="K33" s="40"/>
      <c r="L33" s="40">
        <f>+L25</f>
        <v>4275.0200000000004</v>
      </c>
      <c r="M33" s="40"/>
      <c r="N33" s="40">
        <f>+N25</f>
        <v>4275.0200000000004</v>
      </c>
      <c r="O33" s="40"/>
      <c r="P33" s="40">
        <f>+P25</f>
        <v>4275.0200000000004</v>
      </c>
      <c r="Q33" s="40"/>
      <c r="R33" s="40">
        <f>+R25</f>
        <v>4275.0200000000004</v>
      </c>
      <c r="S33" s="40"/>
      <c r="T33" s="40">
        <f>+T25</f>
        <v>4275.0200000000004</v>
      </c>
      <c r="U33" s="40"/>
      <c r="V33" s="40">
        <f>+V25</f>
        <v>4275.0200000000004</v>
      </c>
      <c r="W33" s="40"/>
      <c r="X33" s="40">
        <f>+X25</f>
        <v>4275.0200000000004</v>
      </c>
      <c r="Y33" s="40"/>
      <c r="Z33" s="42">
        <f>+Z25</f>
        <v>4275.0200000000004</v>
      </c>
    </row>
    <row r="34" spans="1:26" x14ac:dyDescent="0.3">
      <c r="A34" s="28" t="s">
        <v>37</v>
      </c>
      <c r="B34" s="37"/>
      <c r="C34" s="37"/>
      <c r="D34" s="43">
        <f>SUM(D32:D33)</f>
        <v>4275.0200000000004</v>
      </c>
      <c r="E34" s="44"/>
      <c r="F34" s="43">
        <f>SUM(F32:F33)</f>
        <v>8550.0400000000009</v>
      </c>
      <c r="G34" s="43"/>
      <c r="H34" s="43">
        <f>SUM(H32:H33)</f>
        <v>12825.060000000001</v>
      </c>
      <c r="I34" s="43"/>
      <c r="J34" s="43">
        <f>SUM(J32:J33)</f>
        <v>17100.080000000002</v>
      </c>
      <c r="K34" s="43"/>
      <c r="L34" s="43">
        <f>SUM(L32:L33)</f>
        <v>21375.100000000002</v>
      </c>
      <c r="M34" s="43"/>
      <c r="N34" s="43">
        <f>SUM(N32:N33)</f>
        <v>25650.120000000003</v>
      </c>
      <c r="O34" s="43"/>
      <c r="P34" s="43">
        <f>SUM(P32:P33)</f>
        <v>29925.140000000003</v>
      </c>
      <c r="Q34" s="43"/>
      <c r="R34" s="43">
        <f>SUM(R32:R33)</f>
        <v>34200.160000000003</v>
      </c>
      <c r="S34" s="43"/>
      <c r="T34" s="43">
        <f>SUM(T32:T33)</f>
        <v>38475.180000000008</v>
      </c>
      <c r="U34" s="43"/>
      <c r="V34" s="43">
        <f>SUM(V32:V33)</f>
        <v>42750.200000000012</v>
      </c>
      <c r="W34" s="43"/>
      <c r="X34" s="43">
        <f>SUM(X32:X33)</f>
        <v>47025.220000000016</v>
      </c>
      <c r="Y34" s="43"/>
      <c r="Z34" s="45">
        <f>SUM(Z32:Z33)</f>
        <v>51300.24000000002</v>
      </c>
    </row>
    <row r="36" spans="1:26" x14ac:dyDescent="0.3">
      <c r="A36" s="30" t="s">
        <v>38</v>
      </c>
      <c r="B36" s="32"/>
      <c r="C36" s="32"/>
      <c r="D36" s="46">
        <v>0</v>
      </c>
      <c r="E36" s="32"/>
      <c r="F36" s="46">
        <f>+D36-$D$36/60</f>
        <v>0</v>
      </c>
      <c r="G36" s="32"/>
      <c r="H36" s="46">
        <f>+F36-$D$36/60</f>
        <v>0</v>
      </c>
      <c r="I36" s="32"/>
      <c r="J36" s="46">
        <f>+H36-$D$36/60</f>
        <v>0</v>
      </c>
      <c r="K36" s="32"/>
      <c r="L36" s="46">
        <f>+J36-$D$36/60</f>
        <v>0</v>
      </c>
      <c r="M36" s="32"/>
      <c r="N36" s="46">
        <f>+L36-$D$36/60</f>
        <v>0</v>
      </c>
      <c r="O36" s="32"/>
      <c r="P36" s="46">
        <f>+N36-$D$36/60</f>
        <v>0</v>
      </c>
      <c r="Q36" s="32"/>
      <c r="R36" s="46">
        <f>+P36-$D$36/60</f>
        <v>0</v>
      </c>
      <c r="S36" s="32"/>
      <c r="T36" s="46">
        <f>+R36-$D$36/60</f>
        <v>0</v>
      </c>
      <c r="U36" s="32"/>
      <c r="V36" s="46">
        <f>+T36-$D$36/60</f>
        <v>0</v>
      </c>
      <c r="W36" s="32"/>
      <c r="X36" s="46">
        <f>+V36-$D$36/60</f>
        <v>0</v>
      </c>
      <c r="Y36" s="32"/>
      <c r="Z36" s="47">
        <f>+X36-$D$36/60</f>
        <v>0</v>
      </c>
    </row>
    <row r="37" spans="1:26" ht="6.75" customHeight="1" x14ac:dyDescent="0.3">
      <c r="A37" s="48"/>
      <c r="Z37" s="49"/>
    </row>
    <row r="38" spans="1:26" x14ac:dyDescent="0.3">
      <c r="A38" s="50" t="s">
        <v>39</v>
      </c>
      <c r="D38" s="11">
        <v>0</v>
      </c>
      <c r="F38" s="11">
        <v>0</v>
      </c>
      <c r="H38" s="11">
        <v>0</v>
      </c>
      <c r="J38" s="11">
        <v>0</v>
      </c>
      <c r="L38" s="11">
        <v>0</v>
      </c>
      <c r="N38" s="11">
        <v>0</v>
      </c>
      <c r="P38" s="11">
        <v>0</v>
      </c>
      <c r="R38" s="11">
        <v>0</v>
      </c>
      <c r="T38" s="11">
        <v>0</v>
      </c>
      <c r="V38" s="11">
        <v>0</v>
      </c>
      <c r="X38" s="11">
        <v>0</v>
      </c>
      <c r="Z38" s="51">
        <v>0</v>
      </c>
    </row>
    <row r="39" spans="1:26" ht="8.25" customHeight="1" x14ac:dyDescent="0.3">
      <c r="A39" s="48"/>
      <c r="Z39" s="49"/>
    </row>
    <row r="40" spans="1:26" x14ac:dyDescent="0.3">
      <c r="A40" s="50" t="s">
        <v>40</v>
      </c>
      <c r="D40" s="11">
        <v>8000</v>
      </c>
      <c r="F40" s="11">
        <v>8000</v>
      </c>
      <c r="H40" s="11">
        <v>8000</v>
      </c>
      <c r="J40" s="11">
        <v>8000</v>
      </c>
      <c r="L40" s="11">
        <v>8000</v>
      </c>
      <c r="N40" s="11">
        <v>8000</v>
      </c>
      <c r="P40" s="11">
        <v>8000</v>
      </c>
      <c r="R40" s="11">
        <v>8000</v>
      </c>
      <c r="T40" s="11">
        <v>0</v>
      </c>
      <c r="V40" s="11">
        <v>0</v>
      </c>
      <c r="X40" s="11">
        <v>0</v>
      </c>
      <c r="Z40" s="11">
        <v>0</v>
      </c>
    </row>
    <row r="41" spans="1:26" ht="7.5" customHeight="1" x14ac:dyDescent="0.3">
      <c r="A41" s="48"/>
      <c r="Z41" s="49"/>
    </row>
    <row r="42" spans="1:26" x14ac:dyDescent="0.3">
      <c r="A42" s="50" t="s">
        <v>41</v>
      </c>
      <c r="D42" s="11">
        <v>8000</v>
      </c>
      <c r="F42" s="11">
        <v>8000</v>
      </c>
      <c r="H42" s="11">
        <v>8000</v>
      </c>
      <c r="J42" s="11">
        <v>8000</v>
      </c>
      <c r="L42" s="11">
        <v>8000</v>
      </c>
      <c r="N42" s="11">
        <v>8000</v>
      </c>
      <c r="P42" s="11">
        <v>8000</v>
      </c>
      <c r="R42" s="11">
        <v>8000</v>
      </c>
      <c r="T42" s="11">
        <v>8000</v>
      </c>
      <c r="V42" s="11">
        <v>8000</v>
      </c>
      <c r="X42" s="11">
        <v>8000</v>
      </c>
      <c r="Z42" s="51">
        <v>8000</v>
      </c>
    </row>
    <row r="43" spans="1:26" ht="9.75" customHeight="1" x14ac:dyDescent="0.3">
      <c r="A43" s="50"/>
      <c r="D43" s="52"/>
      <c r="F43" s="52"/>
      <c r="H43" s="52"/>
      <c r="J43" s="52"/>
      <c r="L43" s="52"/>
      <c r="N43" s="52"/>
      <c r="P43" s="52"/>
      <c r="R43" s="52"/>
      <c r="T43" s="52"/>
      <c r="V43" s="52"/>
      <c r="X43" s="52"/>
      <c r="Z43" s="53"/>
    </row>
    <row r="44" spans="1:26" x14ac:dyDescent="0.3">
      <c r="A44" s="28" t="s">
        <v>42</v>
      </c>
      <c r="B44" s="37"/>
      <c r="C44" s="37"/>
      <c r="D44" s="54">
        <v>5750</v>
      </c>
      <c r="E44" s="37"/>
      <c r="F44" s="54">
        <v>5750</v>
      </c>
      <c r="G44" s="37"/>
      <c r="H44" s="54">
        <v>5750</v>
      </c>
      <c r="I44" s="37"/>
      <c r="J44" s="54">
        <v>5750</v>
      </c>
      <c r="K44" s="37"/>
      <c r="L44" s="54">
        <v>5750</v>
      </c>
      <c r="M44" s="37"/>
      <c r="N44" s="54">
        <v>5750</v>
      </c>
      <c r="O44" s="37"/>
      <c r="P44" s="54">
        <v>5750</v>
      </c>
      <c r="Q44" s="37"/>
      <c r="R44" s="54">
        <v>5750</v>
      </c>
      <c r="S44" s="37"/>
      <c r="T44" s="54">
        <v>5750</v>
      </c>
      <c r="U44" s="37"/>
      <c r="V44" s="54">
        <v>5750</v>
      </c>
      <c r="W44" s="37"/>
      <c r="X44" s="54">
        <v>5750</v>
      </c>
      <c r="Y44" s="37"/>
      <c r="Z44" s="55">
        <v>5750</v>
      </c>
    </row>
    <row r="45" spans="1:26" ht="15" thickBot="1" x14ac:dyDescent="0.35"/>
    <row r="46" spans="1:26" x14ac:dyDescent="0.3">
      <c r="A46" s="56" t="s">
        <v>43</v>
      </c>
      <c r="B46" s="57"/>
      <c r="C46" s="57"/>
      <c r="D46" s="58">
        <f>+D34/(D34+D38+D40)</f>
        <v>0.34826990098590471</v>
      </c>
      <c r="E46" s="57"/>
      <c r="F46" s="58">
        <f>+F34/(F34+F38+F40)</f>
        <v>0.51661748249551065</v>
      </c>
      <c r="G46" s="57"/>
      <c r="H46" s="58">
        <f>+H34/(H34+H38+H40)</f>
        <v>0.61584744533749247</v>
      </c>
      <c r="I46" s="57"/>
      <c r="J46" s="58">
        <f>+J34/(J34+J38+J40)</f>
        <v>0.68127591625205974</v>
      </c>
      <c r="K46" s="57"/>
      <c r="L46" s="58">
        <f>+L34/(L34+L38+L40)</f>
        <v>0.72766050158127127</v>
      </c>
      <c r="M46" s="57"/>
      <c r="N46" s="58">
        <f>+N34/(N34+N38+N40)</f>
        <v>0.76225939164555734</v>
      </c>
      <c r="O46" s="57"/>
      <c r="P46" s="58">
        <f>+P34/(P34+P38+P40)</f>
        <v>0.78905812872411296</v>
      </c>
      <c r="Q46" s="57"/>
      <c r="R46" s="58">
        <f>+R34/(R34+R38+R40)</f>
        <v>0.8104272590435676</v>
      </c>
      <c r="S46" s="57"/>
      <c r="T46" s="58">
        <f>+T34/(T34+T38+T40)</f>
        <v>1</v>
      </c>
      <c r="U46" s="57"/>
      <c r="V46" s="58">
        <f>+V34/(V34+V38+V40)</f>
        <v>1</v>
      </c>
      <c r="W46" s="57"/>
      <c r="X46" s="58">
        <f>+X34/(X34+X38+X40)</f>
        <v>1</v>
      </c>
      <c r="Y46" s="57"/>
      <c r="Z46" s="59">
        <f>+Z34/(Z34+Z38+Z40)</f>
        <v>1</v>
      </c>
    </row>
    <row r="47" spans="1:26" x14ac:dyDescent="0.3">
      <c r="A47" s="60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2"/>
    </row>
    <row r="48" spans="1:26" x14ac:dyDescent="0.3">
      <c r="A48" s="63" t="s">
        <v>44</v>
      </c>
      <c r="B48" s="61"/>
      <c r="C48" s="61"/>
      <c r="D48" s="64">
        <f>(+D42+D29)/D44</f>
        <v>2.4826121739130436</v>
      </c>
      <c r="E48" s="61"/>
      <c r="F48" s="64">
        <f>(+F42+F29)/F44</f>
        <v>3.5739200000000002</v>
      </c>
      <c r="G48" s="61"/>
      <c r="H48" s="64">
        <f>(+H42+H29)/H44</f>
        <v>4.6652278260869569</v>
      </c>
      <c r="I48" s="61"/>
      <c r="J48" s="64">
        <f>(+J42+J29)/J44</f>
        <v>5.7565356521739135</v>
      </c>
      <c r="K48" s="61"/>
      <c r="L48" s="64">
        <f>(+L42+L29)/L44</f>
        <v>6.8478434782608701</v>
      </c>
      <c r="M48" s="61"/>
      <c r="N48" s="64">
        <f>(+N42+N29)/N44</f>
        <v>7.9391513043478268</v>
      </c>
      <c r="O48" s="61"/>
      <c r="P48" s="64">
        <f>(+P42+P29)/P44</f>
        <v>9.0304591304347817</v>
      </c>
      <c r="Q48" s="61"/>
      <c r="R48" s="64">
        <f>(+R42+R29)/R44</f>
        <v>10.121766956521739</v>
      </c>
      <c r="S48" s="61"/>
      <c r="T48" s="64">
        <f>(+T42+T29)/T44</f>
        <v>11.213074782608697</v>
      </c>
      <c r="U48" s="61"/>
      <c r="V48" s="64">
        <f>(+V42+V29)/V44</f>
        <v>12.304382608695654</v>
      </c>
      <c r="W48" s="61"/>
      <c r="X48" s="64">
        <f>(+X42+X29)/X44</f>
        <v>13.395690434782612</v>
      </c>
      <c r="Y48" s="61"/>
      <c r="Z48" s="65">
        <f>(+Z42+Z29)/Z44</f>
        <v>14.486998260869569</v>
      </c>
    </row>
    <row r="49" spans="1:26" ht="15" thickBot="1" x14ac:dyDescent="0.35">
      <c r="A49" s="66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8"/>
    </row>
  </sheetData>
  <pageMargins left="0.7" right="0.7" top="0.75" bottom="0.75" header="0.3" footer="0.3"/>
  <pageSetup paperSize="9" scale="57" orientation="landscape" r:id="rId1"/>
  <headerFooter>
    <oddHeader xml:space="preserve">&amp;R&amp;G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Liquiditeitsbegroting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van Braak</dc:creator>
  <cp:lastModifiedBy>carla van Braak</cp:lastModifiedBy>
  <dcterms:created xsi:type="dcterms:W3CDTF">2019-03-19T17:23:22Z</dcterms:created>
  <dcterms:modified xsi:type="dcterms:W3CDTF">2019-03-19T17:23:57Z</dcterms:modified>
</cp:coreProperties>
</file>